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475" windowWidth="19440" windowHeight="6855" tabRatio="708" activeTab="0"/>
  </bookViews>
  <sheets>
    <sheet name="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'2020'!$A$1:$BI$42</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<sst xmlns="http://schemas.openxmlformats.org/spreadsheetml/2006/main" count="707" uniqueCount="251">
  <si>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</si>
  <si>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</si>
  <si>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</si>
  <si>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</si>
  <si>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</si>
  <si>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</si>
  <si>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</si>
  <si>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</si>
  <si>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</si>
  <si>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</si>
  <si>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</si>
  <si>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</si>
  <si>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</si>
  <si>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</si>
  <si>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</si>
  <si>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</si>
  <si>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</si>
  <si>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</si>
  <si>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</si>
  <si>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</si>
  <si>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</si>
  <si>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</si>
  <si>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</si>
  <si>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</si>
  <si>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</si>
  <si>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</si>
  <si>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</si>
  <si>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</si>
  <si>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</si>
  <si>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</si>
  <si>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</si>
  <si>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</si>
  <si>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</si>
  <si>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</si>
  <si>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</si>
  <si>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</si>
  <si>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</si>
  <si>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</si>
  <si>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</si>
  <si>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</si>
  <si>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</si>
  <si>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</si>
  <si>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</si>
  <si>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</si>
  <si>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</si>
  <si>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</si>
  <si>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</si>
  <si>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</si>
  <si>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</si>
  <si>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</si>
  <si>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</si>
  <si>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</si>
  <si>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</si>
  <si>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</si>
  <si>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</si>
  <si>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</si>
  <si>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</si>
  <si>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</si>
  <si>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</si>
  <si>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</si>
  <si>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</si>
  <si>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</si>
  <si>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</si>
  <si>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</si>
  <si>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</si>
  <si>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</si>
  <si>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</si>
  <si>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</si>
  <si>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</si>
  <si>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</si>
  <si>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</si>
  <si>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</si>
  <si>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</si>
  <si>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</si>
  <si>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</si>
  <si>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</si>
  <si>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</si>
  <si>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</si>
  <si>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</si>
  <si>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</si>
  <si>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</si>
  <si>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</si>
  <si>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</si>
  <si>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</si>
  <si>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</si>
  <si>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</si>
  <si>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</si>
  <si>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</si>
  <si>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</si>
  <si>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</si>
  <si>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</si>
  <si>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</si>
  <si>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</si>
  <si>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</si>
  <si>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</si>
  <si>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</si>
  <si>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</si>
  <si>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</si>
  <si>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</si>
  <si>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</si>
  <si>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</si>
  <si>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</si>
  <si>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</si>
  <si>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</si>
  <si>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</si>
  <si>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</si>
  <si>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</si>
  <si>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</si>
  <si>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</si>
  <si>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</si>
  <si>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</si>
  <si>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</si>
  <si>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</si>
  <si>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</si>
  <si>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</si>
  <si>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</si>
  <si>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</si>
  <si>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</si>
  <si>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</si>
  <si>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</si>
  <si>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</si>
  <si>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</si>
  <si>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</si>
  <si>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</si>
  <si>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</si>
  <si>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</si>
  <si>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</si>
  <si>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</si>
  <si>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</si>
  <si>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</si>
  <si>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</si>
  <si>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</si>
  <si>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</si>
  <si>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</si>
  <si>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</si>
  <si>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</si>
  <si>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</si>
  <si>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</si>
  <si>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</si>
  <si>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</si>
  <si>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</si>
  <si>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</si>
  <si>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</si>
  <si>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</si>
  <si>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</si>
  <si>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</si>
  <si>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</si>
  <si>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</si>
  <si>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</si>
  <si>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</si>
  <si>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</si>
  <si>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</si>
  <si>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</si>
  <si>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</si>
  <si>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</si>
  <si>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</si>
  <si>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</si>
  <si>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</si>
  <si>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</si>
  <si>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</si>
  <si>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</si>
  <si>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</si>
  <si>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</si>
  <si>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</si>
  <si>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</si>
  <si>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</si>
  <si>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</si>
  <si>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</si>
  <si>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</si>
  <si>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</si>
  <si>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</si>
  <si>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</si>
  <si>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</si>
  <si>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</si>
  <si>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товарам:</t>
  </si>
  <si>
    <t>Итого по услугам:</t>
  </si>
  <si>
    <t>ВСЕГО:</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</si>
  <si>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</si>
  <si>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</si>
  <si>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</si>
  <si>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</si>
  <si>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</si>
  <si>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</si>
  <si>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</si>
  <si>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</si>
  <si>
    <t>изменить</t>
  </si>
  <si>
    <t>1-1 У</t>
  </si>
  <si>
    <t>2-1 У</t>
  </si>
  <si>
    <t>3-1 У</t>
  </si>
  <si>
    <t>4-1 У</t>
  </si>
  <si>
    <t>5-1 У</t>
  </si>
  <si>
    <t>6-1 У</t>
  </si>
  <si>
    <t>7-1 У</t>
  </si>
  <si>
    <t>8-1 У</t>
  </si>
  <si>
    <t>9-1 У</t>
  </si>
  <si>
    <t>10-1 У</t>
  </si>
  <si>
    <t>11-1 У</t>
  </si>
  <si>
    <t>12-1 У</t>
  </si>
  <si>
    <t>1-1 Т</t>
  </si>
  <si>
    <t>04.2020</t>
  </si>
  <si>
    <t>13-1 У</t>
  </si>
  <si>
    <t>03.2023</t>
  </si>
  <si>
    <t>Компанияның қаржылық есептілігінде жеке және шоғырландырылған негізде ашу мақсатында, ХҚЕС (IAS) 19 "Қызметкерлерге сыйақы" талаптарына сәйкес, сондай-ақ компанияның еншілес ұйымдарының  есептілігін жасау үшін қызметкерлердің пайдасына ұзақ мерзімді әлеуметтік төлемдер бойынша компания мен оның еншілес ұйымдарының міндеттемелерін кәсіби актуарлық бағалауды жүргізу.</t>
  </si>
  <si>
    <t>Проведение профессиональной актуарной оценки обязательств Компании и ее дочерних организаций по долгосрочным социальным выплатам в пользу работников с целью раскрытия в финансовой отчетности Компании на отдельной и консолидированной основе, в соответствии с требованиями  МСФО (IAS) 19 «Вознаграждения работникам», а также для составления отчетностей дочерних организаций Компании.</t>
  </si>
  <si>
    <t>843013.100.000001</t>
  </si>
  <si>
    <t>Услуги аннуитетного страхования</t>
  </si>
  <si>
    <t>ТКП</t>
  </si>
  <si>
    <t>11-1-1-11</t>
  </si>
  <si>
    <t>100</t>
  </si>
  <si>
    <t>710000000</t>
  </si>
  <si>
    <t>03.2020</t>
  </si>
  <si>
    <t>110000000</t>
  </si>
  <si>
    <t>По всей территории РК</t>
  </si>
  <si>
    <t>услуга</t>
  </si>
  <si>
    <t>без  НДС</t>
  </si>
  <si>
    <t xml:space="preserve">Зейнетке ерте шығу қағидалары негізінде персонал санын ауыртпалықсыз оңтайландыруға бағытталған Бағдарлама шеңберінде босатылатын қызметкерлерге қатысты өмірді ерікті аннуитеттік сақтандыру қызметтері мыналарды қамтиды: 1. Аннуитенттермен жеке ерікті аннуитеттік сақтандыру шарттарын жасасу. 2. Аннуитеттерге ай сайынғы төлемдер мөлшерін анықтау. 3. Ай сайынғы аннуитетті төлемдерді қамтамасыз ету. </t>
  </si>
  <si>
    <t>Услуги добровольного аннуитетного страхования жизни в отношении работников, высвобождаемых в рамках Программы, направленной на безболезненную оптимизацию численности персонала на основании Правил раннего выхода на пенсию, включают в себя: 1. Заключение договоров индивидуального добровольного аннуитетного страхования с аннуитентами. 2. Определение размера ежемесячных выплат аннуитентам. 3. Обеспечение ежемесячных аннуитетных платежей.</t>
  </si>
  <si>
    <t>14 У</t>
  </si>
  <si>
    <t>14-1 У</t>
  </si>
  <si>
    <t>0</t>
  </si>
  <si>
    <t>15 У</t>
  </si>
  <si>
    <t>932919.900.000001</t>
  </si>
  <si>
    <t>Услуги домов/баз/лагерей для отдыха</t>
  </si>
  <si>
    <t>11-1-2-2</t>
  </si>
  <si>
    <t>г.Нур-Султан, ул.Кунаева 6</t>
  </si>
  <si>
    <t>100000000</t>
  </si>
  <si>
    <t>койко мест</t>
  </si>
  <si>
    <t>Демалыс бөлме орындарын беру  қызметі</t>
  </si>
  <si>
    <t>Предоставление мест в комнате отдыха</t>
  </si>
  <si>
    <t>исключить</t>
  </si>
  <si>
    <t>оптимизация расходов</t>
  </si>
  <si>
    <t>13-2 У</t>
  </si>
  <si>
    <t>05.2020</t>
  </si>
  <si>
    <t>План долгосрочных закупок товаров, работ и услуг АО "КТЖ-Грузовые перевозки" по состоянию на 29 апреля 2020 г.</t>
  </si>
  <si>
    <t>27</t>
  </si>
  <si>
    <t>28</t>
  </si>
  <si>
    <t>29</t>
  </si>
  <si>
    <t>30</t>
  </si>
  <si>
    <t>35</t>
  </si>
  <si>
    <t>36</t>
  </si>
  <si>
    <t>37</t>
  </si>
  <si>
    <t>38</t>
  </si>
  <si>
    <t>55</t>
  </si>
  <si>
    <t>56</t>
  </si>
  <si>
    <t>57</t>
  </si>
  <si>
    <t>58</t>
  </si>
  <si>
    <t>59</t>
  </si>
  <si>
    <t>60</t>
  </si>
  <si>
    <t>61</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</si>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</sst>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i/>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color indexed="8"/>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8"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44" fillId="0" borderId="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49" fontId="3" fillId="33" borderId="11" xfId="0" applyNumberFormat="1" applyFont="1" applyFill="1" applyBorder="1" applyAlignment="1">
      <alignment horizontal="center" vertical="center" wrapText="1"/>
    </xf>
    <xf numFmtId="189" fontId="3" fillId="33" borderId="11" xfId="0" applyNumberFormat="1" applyFont="1" applyFill="1" applyBorder="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91"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181" fontId="2" fillId="33" borderId="10" xfId="62"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9" fontId="3" fillId="33" borderId="11" xfId="62" applyNumberFormat="1" applyFont="1" applyFill="1" applyBorder="1" applyAlignment="1">
      <alignment horizontal="center" vertical="center" wrapText="1"/>
    </xf>
    <xf numFmtId="181" fontId="3" fillId="33" borderId="11" xfId="62"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181" fontId="3" fillId="33" borderId="10" xfId="62" applyFont="1" applyFill="1" applyBorder="1" applyAlignment="1">
      <alignment horizontal="center" vertical="center"/>
    </xf>
    <xf numFmtId="196" fontId="3" fillId="33" borderId="10" xfId="62" applyNumberFormat="1" applyFont="1" applyFill="1" applyBorder="1" applyAlignment="1">
      <alignment horizontal="center" vertical="center"/>
    </xf>
    <xf numFmtId="43" fontId="3" fillId="33" borderId="10" xfId="0" applyNumberFormat="1" applyFont="1" applyFill="1" applyBorder="1" applyAlignment="1">
      <alignment horizontal="center" vertical="center"/>
    </xf>
    <xf numFmtId="181" fontId="3"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43" fontId="2" fillId="33" borderId="10" xfId="0" applyNumberFormat="1"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2"/>
  <sheetViews>
    <sheetView tabSelected="1" view="pageBreakPreview" zoomScale="90" zoomScaleNormal="90" zoomScaleSheetLayoutView="90" zoomScalePageLayoutView="0" workbookViewId="0" topLeftCell="AQ34">
      <selection activeCell="AV44" sqref="AV44"/>
    </sheetView>
  </sheetViews>
  <sheetFormatPr defaultColWidth="9.140625" defaultRowHeight="25.5" customHeight="1" outlineLevelCol="1"/>
  <cols>
    <col min="1" max="1" width="20.28125" style="13" customWidth="1"/>
    <col min="2" max="2" width="12.7109375" style="13" customWidth="1"/>
    <col min="3" max="3" width="13.00390625" style="13" customWidth="1"/>
    <col min="4" max="4" width="6.8515625" style="13" customWidth="1"/>
    <col min="5" max="5" width="20.28125" style="13" customWidth="1"/>
    <col min="6" max="6" width="23.28125" style="14" customWidth="1"/>
    <col min="7" max="7" width="35.28125" style="14" customWidth="1"/>
    <col min="8" max="8" width="9.421875" style="13" customWidth="1"/>
    <col min="9" max="9" width="11.8515625" style="13" customWidth="1"/>
    <col min="10" max="10" width="11.7109375" style="13" customWidth="1"/>
    <col min="11" max="11" width="10.8515625" style="13" customWidth="1"/>
    <col min="12" max="12" width="13.140625" style="13" customWidth="1"/>
    <col min="13" max="13" width="16.28125" style="14" customWidth="1"/>
    <col min="14" max="14" width="12.421875" style="13" customWidth="1"/>
    <col min="15" max="15" width="11.28125" style="13" customWidth="1"/>
    <col min="16" max="16" width="15.7109375" style="13" customWidth="1"/>
    <col min="17" max="17" width="47.7109375" style="14" customWidth="1"/>
    <col min="18" max="18" width="12.28125" style="13" customWidth="1"/>
    <col min="19" max="19" width="14.140625" style="13" customWidth="1"/>
    <col min="20" max="20" width="17.00390625" style="13" customWidth="1"/>
    <col min="21" max="21" width="18.421875" style="13" customWidth="1"/>
    <col min="22" max="22" width="13.421875" style="13" customWidth="1"/>
    <col min="23" max="23" width="15.28125" style="13" customWidth="1"/>
    <col min="24" max="24" width="15.421875" style="13" customWidth="1"/>
    <col min="25" max="25" width="14.421875" style="14" customWidth="1"/>
    <col min="26" max="26" width="14.421875" style="13" customWidth="1"/>
    <col min="27" max="27" width="13.7109375" style="13" customWidth="1"/>
    <col min="28" max="28" width="19.28125" style="13" customWidth="1"/>
    <col min="29" max="29" width="19.140625" style="13" customWidth="1"/>
    <col min="30" max="30" width="18.28125" style="13" customWidth="1"/>
    <col min="31" max="31" width="13.7109375" style="13" customWidth="1"/>
    <col min="32" max="32" width="17.421875" style="13" customWidth="1"/>
    <col min="33" max="33" width="19.28125" style="13" customWidth="1"/>
    <col min="34" max="34" width="18.28125" style="13" customWidth="1"/>
    <col min="35" max="35" width="13.7109375" style="13" customWidth="1"/>
    <col min="36" max="36" width="18.00390625" style="13" customWidth="1"/>
    <col min="37" max="37" width="19.00390625" style="13" customWidth="1"/>
    <col min="38" max="38" width="18.28125" style="13" customWidth="1"/>
    <col min="39" max="39" width="13.7109375" style="13" customWidth="1" outlineLevel="1"/>
    <col min="40" max="40" width="18.421875" style="13" customWidth="1" outlineLevel="1"/>
    <col min="41" max="41" width="19.7109375" style="13" customWidth="1" outlineLevel="1"/>
    <col min="42" max="42" width="18.28125" style="13" customWidth="1" outlineLevel="1"/>
    <col min="43" max="43" width="13.7109375" style="13" customWidth="1" outlineLevel="1"/>
    <col min="44" max="44" width="17.8515625" style="13" customWidth="1" outlineLevel="1"/>
    <col min="45" max="45" width="18.57421875" style="13" customWidth="1" outlineLevel="1"/>
    <col min="46" max="46" width="18.28125" style="13" customWidth="1" outlineLevel="1"/>
    <col min="47" max="47" width="18.28125" style="13" customWidth="1"/>
    <col min="48" max="49" width="20.140625" style="13" customWidth="1"/>
    <col min="50" max="50" width="17.28125" style="13" customWidth="1"/>
    <col min="51" max="51" width="37.7109375" style="20" customWidth="1"/>
    <col min="52" max="52" width="40.28125" style="20" customWidth="1"/>
    <col min="53" max="54" width="5.7109375" style="20" customWidth="1"/>
    <col min="55" max="55" width="19.8515625" style="13" customWidth="1"/>
    <col min="56" max="57" width="5.7109375" style="13" customWidth="1"/>
    <col min="58" max="58" width="19.57421875" style="13" customWidth="1"/>
    <col min="59" max="60" width="5.7109375" style="13" customWidth="1"/>
    <col min="61" max="61" width="15.421875" style="13" customWidth="1"/>
    <col min="62" max="16384" width="9.140625" style="13" customWidth="1"/>
  </cols>
  <sheetData>
    <row r="1" spans="4:50" ht="25.5" customHeight="1">
      <c r="D1" s="17"/>
      <c r="E1" s="18"/>
      <c r="F1" s="19"/>
      <c r="G1" s="19"/>
      <c r="H1" s="18"/>
      <c r="I1" s="18"/>
      <c r="J1" s="18"/>
      <c r="K1" s="18"/>
      <c r="L1" s="18"/>
      <c r="M1" s="19"/>
      <c r="N1" s="18"/>
      <c r="O1" s="18"/>
      <c r="P1" s="18"/>
      <c r="Q1" s="19"/>
      <c r="R1" s="18"/>
      <c r="S1" s="18"/>
      <c r="T1" s="18"/>
      <c r="U1" s="18"/>
      <c r="V1" s="18"/>
      <c r="W1" s="18"/>
      <c r="X1" s="18"/>
      <c r="Y1" s="19"/>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3:50" ht="25.5" customHeight="1">
      <c r="C2" s="9" t="s">
        <v>233</v>
      </c>
      <c r="D2" s="17"/>
      <c r="E2" s="18"/>
      <c r="F2" s="19"/>
      <c r="G2" s="19"/>
      <c r="H2" s="18"/>
      <c r="I2" s="18"/>
      <c r="J2" s="18"/>
      <c r="K2" s="18"/>
      <c r="L2" s="18"/>
      <c r="M2" s="19"/>
      <c r="N2" s="18"/>
      <c r="O2" s="18"/>
      <c r="P2" s="18"/>
      <c r="Q2" s="19"/>
      <c r="R2" s="18"/>
      <c r="S2" s="18"/>
      <c r="T2" s="18"/>
      <c r="U2" s="18"/>
      <c r="V2" s="18"/>
      <c r="W2" s="18"/>
      <c r="X2" s="18"/>
      <c r="Y2" s="19"/>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5:49" ht="25.5" customHeight="1">
      <c r="E3" s="21"/>
      <c r="F3" s="22"/>
      <c r="G3" s="22"/>
      <c r="H3" s="21"/>
      <c r="I3" s="21"/>
      <c r="J3" s="21"/>
      <c r="K3" s="21"/>
      <c r="L3" s="21"/>
      <c r="M3" s="22"/>
      <c r="N3" s="21"/>
      <c r="O3" s="21"/>
      <c r="P3" s="21"/>
      <c r="Q3" s="22"/>
      <c r="R3" s="21"/>
      <c r="S3" s="21"/>
      <c r="T3" s="21"/>
      <c r="U3" s="21"/>
      <c r="V3" s="21"/>
      <c r="W3" s="21"/>
      <c r="X3" s="21"/>
      <c r="Y3" s="22"/>
      <c r="Z3" s="21"/>
      <c r="AA3" s="21"/>
      <c r="AB3" s="21"/>
      <c r="AC3" s="21"/>
      <c r="AD3" s="21"/>
      <c r="AE3" s="21"/>
      <c r="AF3" s="21"/>
      <c r="AG3" s="21"/>
      <c r="AH3" s="21"/>
      <c r="AI3" s="21"/>
      <c r="AJ3" s="21"/>
      <c r="AK3" s="21"/>
      <c r="AL3" s="21"/>
      <c r="AM3" s="21"/>
      <c r="AN3" s="21"/>
      <c r="AO3" s="21"/>
      <c r="AP3" s="21"/>
      <c r="AQ3" s="21"/>
      <c r="AR3" s="21"/>
      <c r="AS3" s="21"/>
      <c r="AT3" s="21"/>
      <c r="AU3" s="20"/>
      <c r="AV3" s="20"/>
      <c r="AW3" s="20"/>
    </row>
    <row r="4" spans="1:61" ht="25.5" customHeight="1">
      <c r="A4" s="23" t="s">
        <v>249</v>
      </c>
      <c r="B4" s="23" t="s">
        <v>125</v>
      </c>
      <c r="C4" s="23" t="s">
        <v>126</v>
      </c>
      <c r="D4" s="23" t="s">
        <v>27</v>
      </c>
      <c r="E4" s="23" t="s">
        <v>0</v>
      </c>
      <c r="F4" s="23" t="s">
        <v>17</v>
      </c>
      <c r="G4" s="23" t="s">
        <v>18</v>
      </c>
      <c r="H4" s="23" t="s">
        <v>1</v>
      </c>
      <c r="I4" s="23" t="s">
        <v>25</v>
      </c>
      <c r="J4" s="23" t="s">
        <v>7</v>
      </c>
      <c r="K4" s="23" t="s">
        <v>26</v>
      </c>
      <c r="L4" s="23" t="s">
        <v>2</v>
      </c>
      <c r="M4" s="23" t="s">
        <v>8</v>
      </c>
      <c r="N4" s="23" t="s">
        <v>9</v>
      </c>
      <c r="O4" s="23" t="s">
        <v>21</v>
      </c>
      <c r="P4" s="23" t="s">
        <v>15</v>
      </c>
      <c r="Q4" s="23" t="s">
        <v>10</v>
      </c>
      <c r="R4" s="23" t="s">
        <v>52</v>
      </c>
      <c r="S4" s="23" t="s">
        <v>250</v>
      </c>
      <c r="T4" s="23"/>
      <c r="U4" s="23"/>
      <c r="V4" s="23" t="s">
        <v>16</v>
      </c>
      <c r="W4" s="23"/>
      <c r="X4" s="23"/>
      <c r="Y4" s="23" t="s">
        <v>121</v>
      </c>
      <c r="Z4" s="23" t="s">
        <v>20</v>
      </c>
      <c r="AA4" s="24">
        <v>2020</v>
      </c>
      <c r="AB4" s="24"/>
      <c r="AC4" s="24"/>
      <c r="AD4" s="24"/>
      <c r="AE4" s="25" t="s">
        <v>22</v>
      </c>
      <c r="AF4" s="25"/>
      <c r="AG4" s="25"/>
      <c r="AH4" s="25"/>
      <c r="AI4" s="23" t="s">
        <v>23</v>
      </c>
      <c r="AJ4" s="23"/>
      <c r="AK4" s="23"/>
      <c r="AL4" s="23"/>
      <c r="AM4" s="23" t="s">
        <v>24</v>
      </c>
      <c r="AN4" s="23"/>
      <c r="AO4" s="23"/>
      <c r="AP4" s="23"/>
      <c r="AQ4" s="23" t="s">
        <v>124</v>
      </c>
      <c r="AR4" s="23"/>
      <c r="AS4" s="23"/>
      <c r="AT4" s="23"/>
      <c r="AU4" s="23" t="s">
        <v>87</v>
      </c>
      <c r="AV4" s="23"/>
      <c r="AW4" s="23"/>
      <c r="AX4" s="23" t="s">
        <v>19</v>
      </c>
      <c r="AY4" s="23" t="s">
        <v>111</v>
      </c>
      <c r="AZ4" s="23"/>
      <c r="BA4" s="23" t="s">
        <v>112</v>
      </c>
      <c r="BB4" s="23"/>
      <c r="BC4" s="23"/>
      <c r="BD4" s="23"/>
      <c r="BE4" s="23"/>
      <c r="BF4" s="23"/>
      <c r="BG4" s="23"/>
      <c r="BH4" s="23"/>
      <c r="BI4" s="23"/>
    </row>
    <row r="5" spans="1:61" ht="25.5" customHeight="1">
      <c r="A5" s="23"/>
      <c r="B5" s="23"/>
      <c r="C5" s="23"/>
      <c r="D5" s="23"/>
      <c r="E5" s="23"/>
      <c r="F5" s="23"/>
      <c r="G5" s="23"/>
      <c r="H5" s="23"/>
      <c r="I5" s="23"/>
      <c r="J5" s="23"/>
      <c r="K5" s="23"/>
      <c r="L5" s="23"/>
      <c r="M5" s="23"/>
      <c r="N5" s="23"/>
      <c r="O5" s="23"/>
      <c r="P5" s="23"/>
      <c r="Q5" s="23"/>
      <c r="R5" s="23"/>
      <c r="S5" s="26" t="s">
        <v>11</v>
      </c>
      <c r="T5" s="23" t="s">
        <v>12</v>
      </c>
      <c r="U5" s="23"/>
      <c r="V5" s="23"/>
      <c r="W5" s="23"/>
      <c r="X5" s="23"/>
      <c r="Y5" s="23"/>
      <c r="Z5" s="23"/>
      <c r="AA5" s="25" t="s">
        <v>3</v>
      </c>
      <c r="AB5" s="25" t="s">
        <v>4</v>
      </c>
      <c r="AC5" s="25" t="s">
        <v>5</v>
      </c>
      <c r="AD5" s="25" t="s">
        <v>6</v>
      </c>
      <c r="AE5" s="25" t="s">
        <v>3</v>
      </c>
      <c r="AF5" s="25" t="s">
        <v>4</v>
      </c>
      <c r="AG5" s="25" t="s">
        <v>5</v>
      </c>
      <c r="AH5" s="25" t="s">
        <v>6</v>
      </c>
      <c r="AI5" s="25" t="s">
        <v>3</v>
      </c>
      <c r="AJ5" s="25" t="s">
        <v>4</v>
      </c>
      <c r="AK5" s="25" t="s">
        <v>5</v>
      </c>
      <c r="AL5" s="25" t="s">
        <v>6</v>
      </c>
      <c r="AM5" s="25" t="s">
        <v>3</v>
      </c>
      <c r="AN5" s="25" t="s">
        <v>4</v>
      </c>
      <c r="AO5" s="25" t="s">
        <v>5</v>
      </c>
      <c r="AP5" s="25" t="s">
        <v>6</v>
      </c>
      <c r="AQ5" s="23" t="s">
        <v>3</v>
      </c>
      <c r="AR5" s="23" t="s">
        <v>4</v>
      </c>
      <c r="AS5" s="23" t="s">
        <v>5</v>
      </c>
      <c r="AT5" s="23" t="s">
        <v>6</v>
      </c>
      <c r="AU5" s="23" t="s">
        <v>3</v>
      </c>
      <c r="AV5" s="23" t="s">
        <v>5</v>
      </c>
      <c r="AW5" s="23" t="s">
        <v>122</v>
      </c>
      <c r="AX5" s="23"/>
      <c r="AY5" s="23" t="s">
        <v>113</v>
      </c>
      <c r="AZ5" s="23" t="s">
        <v>114</v>
      </c>
      <c r="BA5" s="23" t="s">
        <v>115</v>
      </c>
      <c r="BB5" s="23"/>
      <c r="BC5" s="23"/>
      <c r="BD5" s="23" t="s">
        <v>116</v>
      </c>
      <c r="BE5" s="23"/>
      <c r="BF5" s="23"/>
      <c r="BG5" s="23" t="s">
        <v>117</v>
      </c>
      <c r="BH5" s="23"/>
      <c r="BI5" s="23"/>
    </row>
    <row r="6" spans="1:61" s="19" customFormat="1" ht="25.5" customHeight="1">
      <c r="A6" s="23"/>
      <c r="B6" s="23"/>
      <c r="C6" s="23"/>
      <c r="D6" s="23"/>
      <c r="E6" s="23"/>
      <c r="F6" s="23"/>
      <c r="G6" s="23"/>
      <c r="H6" s="23"/>
      <c r="I6" s="23"/>
      <c r="J6" s="23"/>
      <c r="K6" s="23"/>
      <c r="L6" s="23"/>
      <c r="M6" s="23"/>
      <c r="N6" s="23"/>
      <c r="O6" s="23"/>
      <c r="P6" s="23"/>
      <c r="Q6" s="23"/>
      <c r="R6" s="23"/>
      <c r="S6" s="26" t="s">
        <v>13</v>
      </c>
      <c r="T6" s="26" t="s">
        <v>14</v>
      </c>
      <c r="U6" s="26" t="s">
        <v>13</v>
      </c>
      <c r="V6" s="26" t="s">
        <v>55</v>
      </c>
      <c r="W6" s="26" t="s">
        <v>56</v>
      </c>
      <c r="X6" s="26" t="s">
        <v>57</v>
      </c>
      <c r="Y6" s="23"/>
      <c r="Z6" s="23"/>
      <c r="AA6" s="25"/>
      <c r="AB6" s="25"/>
      <c r="AC6" s="25"/>
      <c r="AD6" s="25"/>
      <c r="AE6" s="25"/>
      <c r="AF6" s="25"/>
      <c r="AG6" s="25"/>
      <c r="AH6" s="25"/>
      <c r="AI6" s="25"/>
      <c r="AJ6" s="25"/>
      <c r="AK6" s="25"/>
      <c r="AL6" s="25"/>
      <c r="AM6" s="25"/>
      <c r="AN6" s="25"/>
      <c r="AO6" s="25"/>
      <c r="AP6" s="25"/>
      <c r="AQ6" s="23"/>
      <c r="AR6" s="23"/>
      <c r="AS6" s="23"/>
      <c r="AT6" s="23"/>
      <c r="AU6" s="23"/>
      <c r="AV6" s="23"/>
      <c r="AW6" s="23"/>
      <c r="AX6" s="23"/>
      <c r="AY6" s="23"/>
      <c r="AZ6" s="23"/>
      <c r="BA6" s="26" t="s">
        <v>118</v>
      </c>
      <c r="BB6" s="26" t="s">
        <v>119</v>
      </c>
      <c r="BC6" s="26" t="s">
        <v>120</v>
      </c>
      <c r="BD6" s="26" t="s">
        <v>118</v>
      </c>
      <c r="BE6" s="26" t="s">
        <v>119</v>
      </c>
      <c r="BF6" s="26" t="s">
        <v>120</v>
      </c>
      <c r="BG6" s="26" t="s">
        <v>118</v>
      </c>
      <c r="BH6" s="26" t="s">
        <v>119</v>
      </c>
      <c r="BI6" s="26" t="s">
        <v>120</v>
      </c>
    </row>
    <row r="7" spans="1:61" s="19" customFormat="1" ht="25.5" customHeight="1">
      <c r="A7" s="26" t="s">
        <v>59</v>
      </c>
      <c r="B7" s="26" t="s">
        <v>60</v>
      </c>
      <c r="C7" s="26" t="s">
        <v>62</v>
      </c>
      <c r="D7" s="26" t="s">
        <v>53</v>
      </c>
      <c r="E7" s="26" t="s">
        <v>54</v>
      </c>
      <c r="F7" s="26" t="s">
        <v>63</v>
      </c>
      <c r="G7" s="26" t="s">
        <v>64</v>
      </c>
      <c r="H7" s="26" t="s">
        <v>65</v>
      </c>
      <c r="I7" s="26" t="s">
        <v>66</v>
      </c>
      <c r="J7" s="26" t="s">
        <v>61</v>
      </c>
      <c r="K7" s="26" t="s">
        <v>67</v>
      </c>
      <c r="L7" s="26" t="s">
        <v>58</v>
      </c>
      <c r="M7" s="26" t="s">
        <v>68</v>
      </c>
      <c r="N7" s="26" t="s">
        <v>69</v>
      </c>
      <c r="O7" s="26" t="s">
        <v>70</v>
      </c>
      <c r="P7" s="26" t="s">
        <v>71</v>
      </c>
      <c r="Q7" s="26" t="s">
        <v>72</v>
      </c>
      <c r="R7" s="26" t="s">
        <v>73</v>
      </c>
      <c r="S7" s="26" t="s">
        <v>74</v>
      </c>
      <c r="T7" s="26" t="s">
        <v>75</v>
      </c>
      <c r="U7" s="26" t="s">
        <v>76</v>
      </c>
      <c r="V7" s="26" t="s">
        <v>77</v>
      </c>
      <c r="W7" s="26" t="s">
        <v>78</v>
      </c>
      <c r="X7" s="26" t="s">
        <v>79</v>
      </c>
      <c r="Y7" s="26" t="s">
        <v>80</v>
      </c>
      <c r="Z7" s="26" t="s">
        <v>81</v>
      </c>
      <c r="AA7" s="26" t="s">
        <v>234</v>
      </c>
      <c r="AB7" s="26" t="s">
        <v>235</v>
      </c>
      <c r="AC7" s="26" t="s">
        <v>236</v>
      </c>
      <c r="AD7" s="26" t="s">
        <v>237</v>
      </c>
      <c r="AE7" s="26" t="s">
        <v>82</v>
      </c>
      <c r="AF7" s="26" t="s">
        <v>83</v>
      </c>
      <c r="AG7" s="26" t="s">
        <v>84</v>
      </c>
      <c r="AH7" s="26" t="s">
        <v>85</v>
      </c>
      <c r="AI7" s="26" t="s">
        <v>238</v>
      </c>
      <c r="AJ7" s="26" t="s">
        <v>239</v>
      </c>
      <c r="AK7" s="26" t="s">
        <v>240</v>
      </c>
      <c r="AL7" s="26" t="s">
        <v>241</v>
      </c>
      <c r="AM7" s="26" t="s">
        <v>86</v>
      </c>
      <c r="AN7" s="26" t="s">
        <v>88</v>
      </c>
      <c r="AO7" s="26" t="s">
        <v>89</v>
      </c>
      <c r="AP7" s="26" t="s">
        <v>90</v>
      </c>
      <c r="AQ7" s="26" t="s">
        <v>91</v>
      </c>
      <c r="AR7" s="26" t="s">
        <v>92</v>
      </c>
      <c r="AS7" s="26" t="s">
        <v>93</v>
      </c>
      <c r="AT7" s="26" t="s">
        <v>94</v>
      </c>
      <c r="AU7" s="26" t="s">
        <v>95</v>
      </c>
      <c r="AV7" s="26" t="s">
        <v>96</v>
      </c>
      <c r="AW7" s="26" t="s">
        <v>97</v>
      </c>
      <c r="AX7" s="26" t="s">
        <v>98</v>
      </c>
      <c r="AY7" s="26" t="s">
        <v>99</v>
      </c>
      <c r="AZ7" s="26" t="s">
        <v>100</v>
      </c>
      <c r="BA7" s="26" t="s">
        <v>101</v>
      </c>
      <c r="BB7" s="26" t="s">
        <v>102</v>
      </c>
      <c r="BC7" s="26" t="s">
        <v>242</v>
      </c>
      <c r="BD7" s="26" t="s">
        <v>243</v>
      </c>
      <c r="BE7" s="26" t="s">
        <v>244</v>
      </c>
      <c r="BF7" s="26" t="s">
        <v>245</v>
      </c>
      <c r="BG7" s="26" t="s">
        <v>246</v>
      </c>
      <c r="BH7" s="26" t="s">
        <v>247</v>
      </c>
      <c r="BI7" s="26" t="s">
        <v>248</v>
      </c>
    </row>
    <row r="8" spans="1:61" s="14" customFormat="1" ht="25.5" customHeight="1">
      <c r="A8" s="4"/>
      <c r="B8" s="4" t="s">
        <v>146</v>
      </c>
      <c r="C8" s="4"/>
      <c r="D8" s="4" t="s">
        <v>161</v>
      </c>
      <c r="E8" s="4" t="s">
        <v>150</v>
      </c>
      <c r="F8" s="4" t="s">
        <v>151</v>
      </c>
      <c r="G8" s="4" t="s">
        <v>152</v>
      </c>
      <c r="H8" s="4" t="s">
        <v>128</v>
      </c>
      <c r="I8" s="4" t="s">
        <v>153</v>
      </c>
      <c r="J8" s="4"/>
      <c r="K8" s="4">
        <v>0</v>
      </c>
      <c r="L8" s="4">
        <v>710000000</v>
      </c>
      <c r="M8" s="4" t="s">
        <v>147</v>
      </c>
      <c r="N8" s="4" t="s">
        <v>154</v>
      </c>
      <c r="O8" s="4" t="s">
        <v>28</v>
      </c>
      <c r="P8" s="4">
        <v>193443100</v>
      </c>
      <c r="Q8" s="4" t="s">
        <v>155</v>
      </c>
      <c r="R8" s="4" t="s">
        <v>39</v>
      </c>
      <c r="S8" s="4" t="s">
        <v>156</v>
      </c>
      <c r="T8" s="4"/>
      <c r="U8" s="4"/>
      <c r="V8" s="27">
        <v>0</v>
      </c>
      <c r="W8" s="4">
        <v>0</v>
      </c>
      <c r="X8" s="27">
        <v>100</v>
      </c>
      <c r="Y8" s="4" t="s">
        <v>158</v>
      </c>
      <c r="Z8" s="4" t="s">
        <v>109</v>
      </c>
      <c r="AA8" s="8">
        <v>2</v>
      </c>
      <c r="AB8" s="8">
        <v>75240000</v>
      </c>
      <c r="AC8" s="8">
        <f>AA8*AB8</f>
        <v>150480000</v>
      </c>
      <c r="AD8" s="8">
        <f>AC8*1.12</f>
        <v>168537600.00000003</v>
      </c>
      <c r="AE8" s="8">
        <v>2</v>
      </c>
      <c r="AF8" s="8">
        <v>75240000</v>
      </c>
      <c r="AG8" s="8">
        <f>AE8*AF8</f>
        <v>150480000</v>
      </c>
      <c r="AH8" s="8">
        <f>AG8*1.12</f>
        <v>168537600.00000003</v>
      </c>
      <c r="AI8" s="4"/>
      <c r="AJ8" s="4"/>
      <c r="AK8" s="4"/>
      <c r="AL8" s="4"/>
      <c r="AM8" s="4"/>
      <c r="AN8" s="4"/>
      <c r="AO8" s="4"/>
      <c r="AP8" s="4"/>
      <c r="AQ8" s="4"/>
      <c r="AR8" s="4"/>
      <c r="AS8" s="4"/>
      <c r="AT8" s="4"/>
      <c r="AU8" s="8">
        <v>4</v>
      </c>
      <c r="AV8" s="8">
        <v>0</v>
      </c>
      <c r="AW8" s="8">
        <v>0</v>
      </c>
      <c r="AX8" s="4" t="s">
        <v>123</v>
      </c>
      <c r="AY8" s="4"/>
      <c r="AZ8" s="4"/>
      <c r="BA8" s="4" t="s">
        <v>148</v>
      </c>
      <c r="BB8" s="4" t="s">
        <v>157</v>
      </c>
      <c r="BC8" s="4" t="s">
        <v>159</v>
      </c>
      <c r="BD8" s="4"/>
      <c r="BE8" s="4"/>
      <c r="BF8" s="4"/>
      <c r="BG8" s="4"/>
      <c r="BH8" s="4"/>
      <c r="BI8" s="4"/>
    </row>
    <row r="9" spans="1:61" s="14" customFormat="1" ht="25.5" customHeight="1">
      <c r="A9" s="4"/>
      <c r="B9" s="4" t="s">
        <v>229</v>
      </c>
      <c r="C9" s="4" t="s">
        <v>230</v>
      </c>
      <c r="D9" s="4" t="s">
        <v>198</v>
      </c>
      <c r="E9" s="4" t="s">
        <v>150</v>
      </c>
      <c r="F9" s="4" t="s">
        <v>151</v>
      </c>
      <c r="G9" s="4" t="s">
        <v>152</v>
      </c>
      <c r="H9" s="4" t="s">
        <v>128</v>
      </c>
      <c r="I9" s="4" t="s">
        <v>153</v>
      </c>
      <c r="J9" s="4"/>
      <c r="K9" s="4">
        <v>0</v>
      </c>
      <c r="L9" s="4">
        <v>710000000</v>
      </c>
      <c r="M9" s="4" t="s">
        <v>147</v>
      </c>
      <c r="N9" s="4" t="s">
        <v>199</v>
      </c>
      <c r="O9" s="4" t="s">
        <v>28</v>
      </c>
      <c r="P9" s="4">
        <v>193443100</v>
      </c>
      <c r="Q9" s="4" t="s">
        <v>155</v>
      </c>
      <c r="R9" s="4" t="s">
        <v>39</v>
      </c>
      <c r="S9" s="4" t="s">
        <v>156</v>
      </c>
      <c r="T9" s="4"/>
      <c r="U9" s="4"/>
      <c r="V9" s="27">
        <v>0</v>
      </c>
      <c r="W9" s="4">
        <v>0</v>
      </c>
      <c r="X9" s="27">
        <v>100</v>
      </c>
      <c r="Y9" s="4" t="s">
        <v>158</v>
      </c>
      <c r="Z9" s="4" t="s">
        <v>109</v>
      </c>
      <c r="AA9" s="8">
        <v>2</v>
      </c>
      <c r="AB9" s="8">
        <v>75240000</v>
      </c>
      <c r="AC9" s="28">
        <v>0</v>
      </c>
      <c r="AD9" s="28">
        <v>0</v>
      </c>
      <c r="AE9" s="8">
        <v>2</v>
      </c>
      <c r="AF9" s="8">
        <v>75240000</v>
      </c>
      <c r="AG9" s="28">
        <v>0</v>
      </c>
      <c r="AH9" s="28">
        <v>0</v>
      </c>
      <c r="AI9" s="4"/>
      <c r="AJ9" s="4"/>
      <c r="AK9" s="4"/>
      <c r="AL9" s="4"/>
      <c r="AM9" s="4"/>
      <c r="AN9" s="4"/>
      <c r="AO9" s="4"/>
      <c r="AP9" s="4"/>
      <c r="AQ9" s="4"/>
      <c r="AR9" s="4"/>
      <c r="AS9" s="4"/>
      <c r="AT9" s="4"/>
      <c r="AU9" s="8">
        <v>4</v>
      </c>
      <c r="AV9" s="8">
        <f>AC9+AG9</f>
        <v>0</v>
      </c>
      <c r="AW9" s="8">
        <f aca="true" t="shared" si="0" ref="AW9:AW34">AV9*1.12</f>
        <v>0</v>
      </c>
      <c r="AX9" s="4" t="s">
        <v>123</v>
      </c>
      <c r="AY9" s="4"/>
      <c r="AZ9" s="4"/>
      <c r="BA9" s="4" t="s">
        <v>148</v>
      </c>
      <c r="BB9" s="4" t="s">
        <v>157</v>
      </c>
      <c r="BC9" s="4" t="s">
        <v>159</v>
      </c>
      <c r="BD9" s="4"/>
      <c r="BE9" s="4"/>
      <c r="BF9" s="4"/>
      <c r="BG9" s="4"/>
      <c r="BH9" s="4"/>
      <c r="BI9" s="4"/>
    </row>
    <row r="10" spans="1:61" s="14" customFormat="1" ht="25.5" customHeight="1">
      <c r="A10" s="4"/>
      <c r="B10" s="26" t="s">
        <v>174</v>
      </c>
      <c r="C10" s="4"/>
      <c r="D10" s="29"/>
      <c r="E10" s="4"/>
      <c r="F10" s="4"/>
      <c r="G10" s="4"/>
      <c r="H10" s="4"/>
      <c r="I10" s="4"/>
      <c r="J10" s="4"/>
      <c r="K10" s="4"/>
      <c r="L10" s="4"/>
      <c r="M10" s="4"/>
      <c r="N10" s="4"/>
      <c r="O10" s="4"/>
      <c r="P10" s="4"/>
      <c r="Q10" s="4"/>
      <c r="R10" s="4"/>
      <c r="S10" s="4"/>
      <c r="T10" s="4"/>
      <c r="U10" s="4"/>
      <c r="V10" s="27"/>
      <c r="W10" s="4"/>
      <c r="X10" s="27"/>
      <c r="Y10" s="4"/>
      <c r="Z10" s="4"/>
      <c r="AA10" s="8"/>
      <c r="AB10" s="8"/>
      <c r="AC10" s="8"/>
      <c r="AD10" s="8"/>
      <c r="AE10" s="8"/>
      <c r="AF10" s="8"/>
      <c r="AG10" s="8"/>
      <c r="AH10" s="8"/>
      <c r="AI10" s="4"/>
      <c r="AJ10" s="4"/>
      <c r="AK10" s="4"/>
      <c r="AL10" s="4"/>
      <c r="AM10" s="4"/>
      <c r="AN10" s="4"/>
      <c r="AO10" s="4"/>
      <c r="AP10" s="4"/>
      <c r="AQ10" s="4"/>
      <c r="AR10" s="4"/>
      <c r="AS10" s="4"/>
      <c r="AT10" s="4"/>
      <c r="AU10" s="8"/>
      <c r="AV10" s="30">
        <f>SUM(AV8:AV9)</f>
        <v>0</v>
      </c>
      <c r="AW10" s="30">
        <f t="shared" si="0"/>
        <v>0</v>
      </c>
      <c r="AX10" s="4"/>
      <c r="AY10" s="4"/>
      <c r="AZ10" s="4"/>
      <c r="BA10" s="4"/>
      <c r="BB10" s="4"/>
      <c r="BC10" s="4"/>
      <c r="BD10" s="4"/>
      <c r="BE10" s="4"/>
      <c r="BF10" s="4"/>
      <c r="BG10" s="4"/>
      <c r="BH10" s="4"/>
      <c r="BI10" s="4"/>
    </row>
    <row r="11" spans="1:61" s="14" customFormat="1" ht="25.5" customHeight="1">
      <c r="A11" s="4"/>
      <c r="B11" s="4" t="s">
        <v>146</v>
      </c>
      <c r="C11" s="4"/>
      <c r="D11" s="31" t="s">
        <v>162</v>
      </c>
      <c r="E11" s="4" t="s">
        <v>127</v>
      </c>
      <c r="F11" s="4" t="s">
        <v>142</v>
      </c>
      <c r="G11" s="4" t="s">
        <v>143</v>
      </c>
      <c r="H11" s="4" t="s">
        <v>128</v>
      </c>
      <c r="I11" s="4"/>
      <c r="J11" s="4"/>
      <c r="K11" s="4">
        <v>0</v>
      </c>
      <c r="L11" s="4">
        <v>710000000</v>
      </c>
      <c r="M11" s="4" t="s">
        <v>144</v>
      </c>
      <c r="N11" s="4" t="s">
        <v>160</v>
      </c>
      <c r="O11" s="4" t="s">
        <v>28</v>
      </c>
      <c r="P11" s="4">
        <v>110000000</v>
      </c>
      <c r="Q11" s="4" t="s">
        <v>131</v>
      </c>
      <c r="R11" s="4"/>
      <c r="S11" s="4" t="s">
        <v>129</v>
      </c>
      <c r="T11" s="4"/>
      <c r="U11" s="4"/>
      <c r="V11" s="4">
        <v>0</v>
      </c>
      <c r="W11" s="4">
        <v>0</v>
      </c>
      <c r="X11" s="4">
        <v>100</v>
      </c>
      <c r="Y11" s="4" t="s">
        <v>130</v>
      </c>
      <c r="Z11" s="4" t="s">
        <v>109</v>
      </c>
      <c r="AA11" s="6">
        <v>26352</v>
      </c>
      <c r="AB11" s="6">
        <v>508.33</v>
      </c>
      <c r="AC11" s="6">
        <v>0</v>
      </c>
      <c r="AD11" s="6">
        <f>AC11*1.12</f>
        <v>0</v>
      </c>
      <c r="AE11" s="6">
        <v>15330</v>
      </c>
      <c r="AF11" s="6">
        <v>508.33</v>
      </c>
      <c r="AG11" s="6">
        <f>AE11*AF11</f>
        <v>7792698.899999999</v>
      </c>
      <c r="AH11" s="6">
        <f>AG11*1.12</f>
        <v>8727822.768000001</v>
      </c>
      <c r="AI11" s="6">
        <v>15330</v>
      </c>
      <c r="AJ11" s="6">
        <v>508.33</v>
      </c>
      <c r="AK11" s="6">
        <f>AI11*AJ11</f>
        <v>7792698.899999999</v>
      </c>
      <c r="AL11" s="6">
        <f>AK11*1.12</f>
        <v>8727822.768000001</v>
      </c>
      <c r="AM11" s="6">
        <v>15330</v>
      </c>
      <c r="AN11" s="6">
        <v>508.33</v>
      </c>
      <c r="AO11" s="6">
        <f>AM11*AN11</f>
        <v>7792698.899999999</v>
      </c>
      <c r="AP11" s="6">
        <f>AO11*1.12</f>
        <v>8727822.768000001</v>
      </c>
      <c r="AQ11" s="6">
        <v>17568</v>
      </c>
      <c r="AR11" s="6">
        <v>508.33</v>
      </c>
      <c r="AS11" s="6">
        <f>AQ11*AR11</f>
        <v>8930341.44</v>
      </c>
      <c r="AT11" s="6">
        <f>AS11*1.12</f>
        <v>10001982.412800001</v>
      </c>
      <c r="AU11" s="6">
        <f>SUM(AA11+AE11+AI11+AM11+AQ11)</f>
        <v>89910</v>
      </c>
      <c r="AV11" s="8">
        <v>0</v>
      </c>
      <c r="AW11" s="8">
        <f t="shared" si="0"/>
        <v>0</v>
      </c>
      <c r="AX11" s="4" t="s">
        <v>149</v>
      </c>
      <c r="AY11" s="4" t="s">
        <v>145</v>
      </c>
      <c r="AZ11" s="4" t="s">
        <v>143</v>
      </c>
      <c r="BA11" s="4"/>
      <c r="BB11" s="4"/>
      <c r="BC11" s="4"/>
      <c r="BD11" s="4"/>
      <c r="BE11" s="4"/>
      <c r="BF11" s="4"/>
      <c r="BG11" s="4"/>
      <c r="BH11" s="4"/>
      <c r="BI11" s="4"/>
    </row>
    <row r="12" spans="1:61" s="14" customFormat="1" ht="25.5" customHeight="1">
      <c r="A12" s="4"/>
      <c r="B12" s="4" t="s">
        <v>185</v>
      </c>
      <c r="C12" s="4"/>
      <c r="D12" s="31" t="s">
        <v>186</v>
      </c>
      <c r="E12" s="4" t="s">
        <v>127</v>
      </c>
      <c r="F12" s="4" t="s">
        <v>142</v>
      </c>
      <c r="G12" s="4" t="s">
        <v>143</v>
      </c>
      <c r="H12" s="4" t="s">
        <v>128</v>
      </c>
      <c r="I12" s="4"/>
      <c r="J12" s="4"/>
      <c r="K12" s="4">
        <v>0</v>
      </c>
      <c r="L12" s="4">
        <v>710000000</v>
      </c>
      <c r="M12" s="4" t="s">
        <v>144</v>
      </c>
      <c r="N12" s="4" t="s">
        <v>154</v>
      </c>
      <c r="O12" s="4" t="s">
        <v>28</v>
      </c>
      <c r="P12" s="4">
        <v>110000000</v>
      </c>
      <c r="Q12" s="4" t="s">
        <v>131</v>
      </c>
      <c r="R12" s="4"/>
      <c r="S12" s="4" t="s">
        <v>129</v>
      </c>
      <c r="T12" s="4"/>
      <c r="U12" s="4"/>
      <c r="V12" s="4">
        <v>0</v>
      </c>
      <c r="W12" s="4">
        <v>0</v>
      </c>
      <c r="X12" s="4">
        <v>100</v>
      </c>
      <c r="Y12" s="4" t="s">
        <v>130</v>
      </c>
      <c r="Z12" s="4" t="s">
        <v>109</v>
      </c>
      <c r="AA12" s="6">
        <v>19764</v>
      </c>
      <c r="AB12" s="6">
        <v>508.33</v>
      </c>
      <c r="AC12" s="6">
        <f>AA12*AB12</f>
        <v>10046634.12</v>
      </c>
      <c r="AD12" s="6">
        <f>AC12*1.12</f>
        <v>11252230.2144</v>
      </c>
      <c r="AE12" s="6">
        <v>15330</v>
      </c>
      <c r="AF12" s="6">
        <v>508.33</v>
      </c>
      <c r="AG12" s="6">
        <f>AE12*AF12</f>
        <v>7792698.899999999</v>
      </c>
      <c r="AH12" s="6">
        <f>AG12*1.12</f>
        <v>8727822.768000001</v>
      </c>
      <c r="AI12" s="6">
        <v>15330</v>
      </c>
      <c r="AJ12" s="6">
        <v>508.33</v>
      </c>
      <c r="AK12" s="6">
        <f>AI12*AJ12</f>
        <v>7792698.899999999</v>
      </c>
      <c r="AL12" s="6">
        <f>AK12*1.12</f>
        <v>8727822.768000001</v>
      </c>
      <c r="AM12" s="6">
        <v>15330</v>
      </c>
      <c r="AN12" s="6">
        <v>508.33</v>
      </c>
      <c r="AO12" s="6">
        <f>AM12*AN12</f>
        <v>7792698.899999999</v>
      </c>
      <c r="AP12" s="6">
        <f>AO12*1.12</f>
        <v>8727822.768000001</v>
      </c>
      <c r="AQ12" s="6">
        <v>17568</v>
      </c>
      <c r="AR12" s="6">
        <v>508.33</v>
      </c>
      <c r="AS12" s="6">
        <f>AQ12*AR12</f>
        <v>8930341.44</v>
      </c>
      <c r="AT12" s="6">
        <f>AS12*1.12</f>
        <v>10001982.412800001</v>
      </c>
      <c r="AU12" s="6">
        <f>SUM(AA12+AE12+AI12+AM12+AQ12)</f>
        <v>83322</v>
      </c>
      <c r="AV12" s="8">
        <f>SUM(AC12+AG12+AK12+AO12+AS12)</f>
        <v>42355072.26</v>
      </c>
      <c r="AW12" s="8">
        <f t="shared" si="0"/>
        <v>47437680.931200005</v>
      </c>
      <c r="AX12" s="4" t="s">
        <v>149</v>
      </c>
      <c r="AY12" s="4" t="s">
        <v>145</v>
      </c>
      <c r="AZ12" s="4" t="s">
        <v>143</v>
      </c>
      <c r="BA12" s="4"/>
      <c r="BB12" s="4"/>
      <c r="BC12" s="4"/>
      <c r="BD12" s="4"/>
      <c r="BE12" s="4"/>
      <c r="BF12" s="4"/>
      <c r="BG12" s="4"/>
      <c r="BH12" s="4"/>
      <c r="BI12" s="4"/>
    </row>
    <row r="13" spans="1:61" ht="25.5" customHeight="1">
      <c r="A13" s="3"/>
      <c r="B13" s="4" t="s">
        <v>146</v>
      </c>
      <c r="C13" s="3"/>
      <c r="D13" s="31" t="s">
        <v>163</v>
      </c>
      <c r="E13" s="3" t="s">
        <v>127</v>
      </c>
      <c r="F13" s="3" t="s">
        <v>142</v>
      </c>
      <c r="G13" s="11" t="s">
        <v>143</v>
      </c>
      <c r="H13" s="3" t="s">
        <v>128</v>
      </c>
      <c r="I13" s="3"/>
      <c r="J13" s="3"/>
      <c r="K13" s="3">
        <v>0</v>
      </c>
      <c r="L13" s="3">
        <v>710000000</v>
      </c>
      <c r="M13" s="11" t="s">
        <v>144</v>
      </c>
      <c r="N13" s="4" t="s">
        <v>160</v>
      </c>
      <c r="O13" s="3" t="s">
        <v>28</v>
      </c>
      <c r="P13" s="11">
        <v>390000000</v>
      </c>
      <c r="Q13" s="11" t="s">
        <v>132</v>
      </c>
      <c r="R13" s="3"/>
      <c r="S13" s="4" t="s">
        <v>129</v>
      </c>
      <c r="T13" s="3"/>
      <c r="U13" s="3"/>
      <c r="V13" s="3">
        <v>0</v>
      </c>
      <c r="W13" s="3">
        <v>0</v>
      </c>
      <c r="X13" s="3">
        <v>100</v>
      </c>
      <c r="Y13" s="4" t="s">
        <v>130</v>
      </c>
      <c r="Z13" s="3" t="s">
        <v>109</v>
      </c>
      <c r="AA13" s="5">
        <v>35136</v>
      </c>
      <c r="AB13" s="5">
        <v>508.33</v>
      </c>
      <c r="AC13" s="6">
        <v>0</v>
      </c>
      <c r="AD13" s="6">
        <f aca="true" t="shared" si="1" ref="AD13:AD34">AC13*1.12</f>
        <v>0</v>
      </c>
      <c r="AE13" s="5">
        <v>30660</v>
      </c>
      <c r="AF13" s="6">
        <v>508.33</v>
      </c>
      <c r="AG13" s="6">
        <f aca="true" t="shared" si="2" ref="AG13:AG34">AE13*AF13</f>
        <v>15585397.799999999</v>
      </c>
      <c r="AH13" s="6">
        <f aca="true" t="shared" si="3" ref="AH13:AH34">AG13*1.12</f>
        <v>17455645.536000002</v>
      </c>
      <c r="AI13" s="5">
        <v>30660</v>
      </c>
      <c r="AJ13" s="6">
        <v>508.33</v>
      </c>
      <c r="AK13" s="6">
        <f aca="true" t="shared" si="4" ref="AK13:AK34">AI13*AJ13</f>
        <v>15585397.799999999</v>
      </c>
      <c r="AL13" s="6">
        <f aca="true" t="shared" si="5" ref="AL13:AL34">AK13*1.12</f>
        <v>17455645.536000002</v>
      </c>
      <c r="AM13" s="5">
        <v>30660</v>
      </c>
      <c r="AN13" s="6">
        <v>508.33</v>
      </c>
      <c r="AO13" s="6">
        <f aca="true" t="shared" si="6" ref="AO13:AO34">AM13*AN13</f>
        <v>15585397.799999999</v>
      </c>
      <c r="AP13" s="6">
        <f aca="true" t="shared" si="7" ref="AP13:AP34">AO13*1.12</f>
        <v>17455645.536000002</v>
      </c>
      <c r="AQ13" s="6">
        <v>30744</v>
      </c>
      <c r="AR13" s="5">
        <v>508.33</v>
      </c>
      <c r="AS13" s="6">
        <f aca="true" t="shared" si="8" ref="AS13:AS34">AQ13*AR13</f>
        <v>15628097.52</v>
      </c>
      <c r="AT13" s="6">
        <f aca="true" t="shared" si="9" ref="AT13:AT34">AS13*1.12</f>
        <v>17503469.222400002</v>
      </c>
      <c r="AU13" s="6">
        <f aca="true" t="shared" si="10" ref="AU13:AU34">SUM(AA13+AE13+AI13+AM13+AQ13)</f>
        <v>157860</v>
      </c>
      <c r="AV13" s="8">
        <v>0</v>
      </c>
      <c r="AW13" s="8">
        <f t="shared" si="0"/>
        <v>0</v>
      </c>
      <c r="AX13" s="4" t="s">
        <v>149</v>
      </c>
      <c r="AY13" s="4" t="s">
        <v>145</v>
      </c>
      <c r="AZ13" s="4" t="s">
        <v>143</v>
      </c>
      <c r="BA13" s="12"/>
      <c r="BB13" s="12"/>
      <c r="BC13" s="12"/>
      <c r="BD13" s="12"/>
      <c r="BE13" s="12"/>
      <c r="BF13" s="12"/>
      <c r="BG13" s="12"/>
      <c r="BH13" s="12"/>
      <c r="BI13" s="12"/>
    </row>
    <row r="14" spans="1:61" ht="25.5" customHeight="1">
      <c r="A14" s="3"/>
      <c r="B14" s="4" t="s">
        <v>185</v>
      </c>
      <c r="C14" s="3"/>
      <c r="D14" s="31" t="s">
        <v>187</v>
      </c>
      <c r="E14" s="3" t="s">
        <v>127</v>
      </c>
      <c r="F14" s="3" t="s">
        <v>142</v>
      </c>
      <c r="G14" s="11" t="s">
        <v>143</v>
      </c>
      <c r="H14" s="3" t="s">
        <v>128</v>
      </c>
      <c r="I14" s="3"/>
      <c r="J14" s="3"/>
      <c r="K14" s="3">
        <v>0</v>
      </c>
      <c r="L14" s="3">
        <v>710000000</v>
      </c>
      <c r="M14" s="11" t="s">
        <v>144</v>
      </c>
      <c r="N14" s="4" t="s">
        <v>154</v>
      </c>
      <c r="O14" s="3" t="s">
        <v>28</v>
      </c>
      <c r="P14" s="11">
        <v>390000000</v>
      </c>
      <c r="Q14" s="11" t="s">
        <v>132</v>
      </c>
      <c r="R14" s="3"/>
      <c r="S14" s="4" t="s">
        <v>129</v>
      </c>
      <c r="T14" s="3"/>
      <c r="U14" s="3"/>
      <c r="V14" s="3">
        <v>0</v>
      </c>
      <c r="W14" s="3">
        <v>0</v>
      </c>
      <c r="X14" s="3">
        <v>100</v>
      </c>
      <c r="Y14" s="4" t="s">
        <v>130</v>
      </c>
      <c r="Z14" s="3" t="s">
        <v>109</v>
      </c>
      <c r="AA14" s="5">
        <v>26352</v>
      </c>
      <c r="AB14" s="5">
        <v>508.33</v>
      </c>
      <c r="AC14" s="6">
        <f>AA14*AB14</f>
        <v>13395512.16</v>
      </c>
      <c r="AD14" s="6">
        <f t="shared" si="1"/>
        <v>15002973.619200002</v>
      </c>
      <c r="AE14" s="5">
        <v>30660</v>
      </c>
      <c r="AF14" s="6">
        <v>508.33</v>
      </c>
      <c r="AG14" s="6">
        <f t="shared" si="2"/>
        <v>15585397.799999999</v>
      </c>
      <c r="AH14" s="6">
        <f t="shared" si="3"/>
        <v>17455645.536000002</v>
      </c>
      <c r="AI14" s="5">
        <v>30660</v>
      </c>
      <c r="AJ14" s="6">
        <v>508.33</v>
      </c>
      <c r="AK14" s="6">
        <f t="shared" si="4"/>
        <v>15585397.799999999</v>
      </c>
      <c r="AL14" s="6">
        <f t="shared" si="5"/>
        <v>17455645.536000002</v>
      </c>
      <c r="AM14" s="5">
        <v>30660</v>
      </c>
      <c r="AN14" s="6">
        <v>508.33</v>
      </c>
      <c r="AO14" s="6">
        <f t="shared" si="6"/>
        <v>15585397.799999999</v>
      </c>
      <c r="AP14" s="6">
        <f t="shared" si="7"/>
        <v>17455645.536000002</v>
      </c>
      <c r="AQ14" s="6">
        <v>30744</v>
      </c>
      <c r="AR14" s="5">
        <v>508.33</v>
      </c>
      <c r="AS14" s="6">
        <f t="shared" si="8"/>
        <v>15628097.52</v>
      </c>
      <c r="AT14" s="6">
        <f t="shared" si="9"/>
        <v>17503469.222400002</v>
      </c>
      <c r="AU14" s="6">
        <f t="shared" si="10"/>
        <v>149076</v>
      </c>
      <c r="AV14" s="8">
        <f>SUM(AC14+AG14+AK14+AO14+AS14)</f>
        <v>75779803.08</v>
      </c>
      <c r="AW14" s="8">
        <f t="shared" si="0"/>
        <v>84873379.44960001</v>
      </c>
      <c r="AX14" s="4" t="s">
        <v>149</v>
      </c>
      <c r="AY14" s="4" t="s">
        <v>145</v>
      </c>
      <c r="AZ14" s="4" t="s">
        <v>143</v>
      </c>
      <c r="BA14" s="12"/>
      <c r="BB14" s="12"/>
      <c r="BC14" s="12"/>
      <c r="BD14" s="12"/>
      <c r="BE14" s="12"/>
      <c r="BF14" s="12"/>
      <c r="BG14" s="12"/>
      <c r="BH14" s="12"/>
      <c r="BI14" s="12"/>
    </row>
    <row r="15" spans="1:61" ht="25.5" customHeight="1">
      <c r="A15" s="3"/>
      <c r="B15" s="4" t="s">
        <v>146</v>
      </c>
      <c r="C15" s="3"/>
      <c r="D15" s="31" t="s">
        <v>164</v>
      </c>
      <c r="E15" s="3" t="s">
        <v>127</v>
      </c>
      <c r="F15" s="3" t="s">
        <v>142</v>
      </c>
      <c r="G15" s="11" t="s">
        <v>143</v>
      </c>
      <c r="H15" s="3" t="s">
        <v>128</v>
      </c>
      <c r="I15" s="3"/>
      <c r="J15" s="3"/>
      <c r="K15" s="3">
        <v>0</v>
      </c>
      <c r="L15" s="3">
        <v>710000000</v>
      </c>
      <c r="M15" s="11" t="s">
        <v>144</v>
      </c>
      <c r="N15" s="4" t="s">
        <v>160</v>
      </c>
      <c r="O15" s="3" t="s">
        <v>28</v>
      </c>
      <c r="P15" s="11">
        <v>550000000</v>
      </c>
      <c r="Q15" s="11" t="s">
        <v>133</v>
      </c>
      <c r="R15" s="3"/>
      <c r="S15" s="4" t="s">
        <v>129</v>
      </c>
      <c r="T15" s="3"/>
      <c r="U15" s="3"/>
      <c r="V15" s="3">
        <v>0</v>
      </c>
      <c r="W15" s="3">
        <v>0</v>
      </c>
      <c r="X15" s="3">
        <v>100</v>
      </c>
      <c r="Y15" s="4" t="s">
        <v>130</v>
      </c>
      <c r="Z15" s="3" t="s">
        <v>109</v>
      </c>
      <c r="AA15" s="5">
        <v>39528</v>
      </c>
      <c r="AB15" s="5">
        <v>508.33</v>
      </c>
      <c r="AC15" s="6">
        <v>0</v>
      </c>
      <c r="AD15" s="6">
        <f t="shared" si="1"/>
        <v>0</v>
      </c>
      <c r="AE15" s="5">
        <v>39420</v>
      </c>
      <c r="AF15" s="6">
        <v>508.33</v>
      </c>
      <c r="AG15" s="6">
        <f t="shared" si="2"/>
        <v>20038368.599999998</v>
      </c>
      <c r="AH15" s="6">
        <f t="shared" si="3"/>
        <v>22442972.832</v>
      </c>
      <c r="AI15" s="5">
        <v>39420</v>
      </c>
      <c r="AJ15" s="6">
        <v>508.33</v>
      </c>
      <c r="AK15" s="6">
        <f t="shared" si="4"/>
        <v>20038368.599999998</v>
      </c>
      <c r="AL15" s="6">
        <f t="shared" si="5"/>
        <v>22442972.832</v>
      </c>
      <c r="AM15" s="5">
        <v>39420</v>
      </c>
      <c r="AN15" s="6">
        <v>508.33</v>
      </c>
      <c r="AO15" s="6">
        <f t="shared" si="6"/>
        <v>20038368.599999998</v>
      </c>
      <c r="AP15" s="6">
        <f t="shared" si="7"/>
        <v>22442972.832</v>
      </c>
      <c r="AQ15" s="6">
        <v>39528</v>
      </c>
      <c r="AR15" s="5">
        <v>508.33</v>
      </c>
      <c r="AS15" s="6">
        <f t="shared" si="8"/>
        <v>20093268.24</v>
      </c>
      <c r="AT15" s="6">
        <f t="shared" si="9"/>
        <v>22504460.4288</v>
      </c>
      <c r="AU15" s="6">
        <f t="shared" si="10"/>
        <v>197316</v>
      </c>
      <c r="AV15" s="8">
        <v>0</v>
      </c>
      <c r="AW15" s="8">
        <f t="shared" si="0"/>
        <v>0</v>
      </c>
      <c r="AX15" s="4" t="s">
        <v>149</v>
      </c>
      <c r="AY15" s="4" t="s">
        <v>145</v>
      </c>
      <c r="AZ15" s="4" t="s">
        <v>143</v>
      </c>
      <c r="BA15" s="12"/>
      <c r="BB15" s="12"/>
      <c r="BC15" s="12"/>
      <c r="BD15" s="12"/>
      <c r="BE15" s="12"/>
      <c r="BF15" s="12"/>
      <c r="BG15" s="12"/>
      <c r="BH15" s="12"/>
      <c r="BI15" s="12"/>
    </row>
    <row r="16" spans="1:61" ht="25.5" customHeight="1">
      <c r="A16" s="3"/>
      <c r="B16" s="4" t="s">
        <v>185</v>
      </c>
      <c r="C16" s="3"/>
      <c r="D16" s="31" t="s">
        <v>188</v>
      </c>
      <c r="E16" s="3" t="s">
        <v>127</v>
      </c>
      <c r="F16" s="3" t="s">
        <v>142</v>
      </c>
      <c r="G16" s="11" t="s">
        <v>143</v>
      </c>
      <c r="H16" s="3" t="s">
        <v>128</v>
      </c>
      <c r="I16" s="3"/>
      <c r="J16" s="3"/>
      <c r="K16" s="3">
        <v>0</v>
      </c>
      <c r="L16" s="3">
        <v>710000000</v>
      </c>
      <c r="M16" s="11" t="s">
        <v>144</v>
      </c>
      <c r="N16" s="4" t="s">
        <v>154</v>
      </c>
      <c r="O16" s="3" t="s">
        <v>28</v>
      </c>
      <c r="P16" s="11">
        <v>550000000</v>
      </c>
      <c r="Q16" s="11" t="s">
        <v>133</v>
      </c>
      <c r="R16" s="3"/>
      <c r="S16" s="4" t="s">
        <v>129</v>
      </c>
      <c r="T16" s="3"/>
      <c r="U16" s="3"/>
      <c r="V16" s="3">
        <v>0</v>
      </c>
      <c r="W16" s="3">
        <v>0</v>
      </c>
      <c r="X16" s="3">
        <v>100</v>
      </c>
      <c r="Y16" s="4" t="s">
        <v>130</v>
      </c>
      <c r="Z16" s="3" t="s">
        <v>109</v>
      </c>
      <c r="AA16" s="5">
        <v>29646</v>
      </c>
      <c r="AB16" s="5">
        <v>508.33</v>
      </c>
      <c r="AC16" s="6">
        <f>AA16*AB16</f>
        <v>15069951.18</v>
      </c>
      <c r="AD16" s="6">
        <f t="shared" si="1"/>
        <v>16878345.3216</v>
      </c>
      <c r="AE16" s="5">
        <v>39420</v>
      </c>
      <c r="AF16" s="6">
        <v>508.33</v>
      </c>
      <c r="AG16" s="6">
        <f t="shared" si="2"/>
        <v>20038368.599999998</v>
      </c>
      <c r="AH16" s="6">
        <f t="shared" si="3"/>
        <v>22442972.832</v>
      </c>
      <c r="AI16" s="5">
        <v>39420</v>
      </c>
      <c r="AJ16" s="6">
        <v>508.33</v>
      </c>
      <c r="AK16" s="6">
        <f t="shared" si="4"/>
        <v>20038368.599999998</v>
      </c>
      <c r="AL16" s="6">
        <f t="shared" si="5"/>
        <v>22442972.832</v>
      </c>
      <c r="AM16" s="5">
        <v>39420</v>
      </c>
      <c r="AN16" s="6">
        <v>508.33</v>
      </c>
      <c r="AO16" s="6">
        <f t="shared" si="6"/>
        <v>20038368.599999998</v>
      </c>
      <c r="AP16" s="6">
        <f t="shared" si="7"/>
        <v>22442972.832</v>
      </c>
      <c r="AQ16" s="6">
        <v>39528</v>
      </c>
      <c r="AR16" s="5">
        <v>508.33</v>
      </c>
      <c r="AS16" s="6">
        <f t="shared" si="8"/>
        <v>20093268.24</v>
      </c>
      <c r="AT16" s="6">
        <f t="shared" si="9"/>
        <v>22504460.4288</v>
      </c>
      <c r="AU16" s="6">
        <f t="shared" si="10"/>
        <v>187434</v>
      </c>
      <c r="AV16" s="8">
        <f>SUM(AC16+AG16+AK16+AO16+AS16)</f>
        <v>95278325.21999998</v>
      </c>
      <c r="AW16" s="8">
        <f t="shared" si="0"/>
        <v>106711724.2464</v>
      </c>
      <c r="AX16" s="4" t="s">
        <v>149</v>
      </c>
      <c r="AY16" s="4" t="s">
        <v>145</v>
      </c>
      <c r="AZ16" s="4" t="s">
        <v>143</v>
      </c>
      <c r="BA16" s="12"/>
      <c r="BB16" s="12"/>
      <c r="BC16" s="12"/>
      <c r="BD16" s="12"/>
      <c r="BE16" s="12"/>
      <c r="BF16" s="12"/>
      <c r="BG16" s="12"/>
      <c r="BH16" s="12"/>
      <c r="BI16" s="12"/>
    </row>
    <row r="17" spans="1:61" s="14" customFormat="1" ht="25.5" customHeight="1">
      <c r="A17" s="3"/>
      <c r="B17" s="4" t="s">
        <v>146</v>
      </c>
      <c r="C17" s="3"/>
      <c r="D17" s="31" t="s">
        <v>165</v>
      </c>
      <c r="E17" s="3" t="s">
        <v>127</v>
      </c>
      <c r="F17" s="3" t="s">
        <v>142</v>
      </c>
      <c r="G17" s="11" t="s">
        <v>143</v>
      </c>
      <c r="H17" s="3" t="s">
        <v>128</v>
      </c>
      <c r="I17" s="3"/>
      <c r="J17" s="3"/>
      <c r="K17" s="3">
        <v>0</v>
      </c>
      <c r="L17" s="3">
        <v>710000000</v>
      </c>
      <c r="M17" s="11" t="s">
        <v>144</v>
      </c>
      <c r="N17" s="4" t="s">
        <v>160</v>
      </c>
      <c r="O17" s="3" t="s">
        <v>28</v>
      </c>
      <c r="P17" s="11">
        <v>350000000</v>
      </c>
      <c r="Q17" s="11" t="s">
        <v>134</v>
      </c>
      <c r="R17" s="3"/>
      <c r="S17" s="4" t="s">
        <v>129</v>
      </c>
      <c r="T17" s="3"/>
      <c r="U17" s="3"/>
      <c r="V17" s="3">
        <v>0</v>
      </c>
      <c r="W17" s="3">
        <v>0</v>
      </c>
      <c r="X17" s="3">
        <v>100</v>
      </c>
      <c r="Y17" s="4" t="s">
        <v>130</v>
      </c>
      <c r="Z17" s="3" t="s">
        <v>109</v>
      </c>
      <c r="AA17" s="5">
        <v>39528</v>
      </c>
      <c r="AB17" s="5">
        <v>508.33</v>
      </c>
      <c r="AC17" s="6">
        <v>0</v>
      </c>
      <c r="AD17" s="6">
        <f t="shared" si="1"/>
        <v>0</v>
      </c>
      <c r="AE17" s="5">
        <v>35040</v>
      </c>
      <c r="AF17" s="6">
        <v>508.33</v>
      </c>
      <c r="AG17" s="6">
        <f t="shared" si="2"/>
        <v>17811883.2</v>
      </c>
      <c r="AH17" s="6">
        <f t="shared" si="3"/>
        <v>19949309.184</v>
      </c>
      <c r="AI17" s="5">
        <v>35040</v>
      </c>
      <c r="AJ17" s="6">
        <v>508.33</v>
      </c>
      <c r="AK17" s="6">
        <f t="shared" si="4"/>
        <v>17811883.2</v>
      </c>
      <c r="AL17" s="6">
        <f t="shared" si="5"/>
        <v>19949309.184</v>
      </c>
      <c r="AM17" s="5">
        <v>35040</v>
      </c>
      <c r="AN17" s="6">
        <v>508.33</v>
      </c>
      <c r="AO17" s="6">
        <f t="shared" si="6"/>
        <v>17811883.2</v>
      </c>
      <c r="AP17" s="6">
        <f t="shared" si="7"/>
        <v>19949309.184</v>
      </c>
      <c r="AQ17" s="6">
        <v>30744</v>
      </c>
      <c r="AR17" s="5">
        <v>508.33</v>
      </c>
      <c r="AS17" s="6">
        <f t="shared" si="8"/>
        <v>15628097.52</v>
      </c>
      <c r="AT17" s="6">
        <f t="shared" si="9"/>
        <v>17503469.222400002</v>
      </c>
      <c r="AU17" s="6">
        <f t="shared" si="10"/>
        <v>175392</v>
      </c>
      <c r="AV17" s="8">
        <v>0</v>
      </c>
      <c r="AW17" s="8">
        <f t="shared" si="0"/>
        <v>0</v>
      </c>
      <c r="AX17" s="4" t="s">
        <v>149</v>
      </c>
      <c r="AY17" s="4" t="s">
        <v>145</v>
      </c>
      <c r="AZ17" s="4" t="s">
        <v>143</v>
      </c>
      <c r="BA17" s="4"/>
      <c r="BB17" s="4"/>
      <c r="BC17" s="4"/>
      <c r="BD17" s="4"/>
      <c r="BE17" s="4"/>
      <c r="BF17" s="4"/>
      <c r="BG17" s="4"/>
      <c r="BH17" s="4"/>
      <c r="BI17" s="4"/>
    </row>
    <row r="18" spans="1:61" s="14" customFormat="1" ht="25.5" customHeight="1">
      <c r="A18" s="3"/>
      <c r="B18" s="4" t="s">
        <v>185</v>
      </c>
      <c r="C18" s="3"/>
      <c r="D18" s="31" t="s">
        <v>189</v>
      </c>
      <c r="E18" s="3" t="s">
        <v>127</v>
      </c>
      <c r="F18" s="3" t="s">
        <v>142</v>
      </c>
      <c r="G18" s="11" t="s">
        <v>143</v>
      </c>
      <c r="H18" s="3" t="s">
        <v>128</v>
      </c>
      <c r="I18" s="3"/>
      <c r="J18" s="3"/>
      <c r="K18" s="3">
        <v>0</v>
      </c>
      <c r="L18" s="3">
        <v>710000000</v>
      </c>
      <c r="M18" s="11" t="s">
        <v>144</v>
      </c>
      <c r="N18" s="4" t="s">
        <v>154</v>
      </c>
      <c r="O18" s="3" t="s">
        <v>28</v>
      </c>
      <c r="P18" s="11">
        <v>350000000</v>
      </c>
      <c r="Q18" s="11" t="s">
        <v>134</v>
      </c>
      <c r="R18" s="3"/>
      <c r="S18" s="4" t="s">
        <v>129</v>
      </c>
      <c r="T18" s="3"/>
      <c r="U18" s="3"/>
      <c r="V18" s="3">
        <v>0</v>
      </c>
      <c r="W18" s="3">
        <v>0</v>
      </c>
      <c r="X18" s="3">
        <v>100</v>
      </c>
      <c r="Y18" s="4" t="s">
        <v>130</v>
      </c>
      <c r="Z18" s="3" t="s">
        <v>109</v>
      </c>
      <c r="AA18" s="5">
        <v>29646</v>
      </c>
      <c r="AB18" s="5">
        <v>508.33</v>
      </c>
      <c r="AC18" s="6">
        <f>AA18*AB18</f>
        <v>15069951.18</v>
      </c>
      <c r="AD18" s="6">
        <f t="shared" si="1"/>
        <v>16878345.3216</v>
      </c>
      <c r="AE18" s="5">
        <v>35040</v>
      </c>
      <c r="AF18" s="6">
        <v>508.33</v>
      </c>
      <c r="AG18" s="6">
        <f t="shared" si="2"/>
        <v>17811883.2</v>
      </c>
      <c r="AH18" s="6">
        <f t="shared" si="3"/>
        <v>19949309.184</v>
      </c>
      <c r="AI18" s="5">
        <v>35040</v>
      </c>
      <c r="AJ18" s="6">
        <v>508.33</v>
      </c>
      <c r="AK18" s="6">
        <f t="shared" si="4"/>
        <v>17811883.2</v>
      </c>
      <c r="AL18" s="6">
        <f t="shared" si="5"/>
        <v>19949309.184</v>
      </c>
      <c r="AM18" s="5">
        <v>35040</v>
      </c>
      <c r="AN18" s="6">
        <v>508.33</v>
      </c>
      <c r="AO18" s="6">
        <f t="shared" si="6"/>
        <v>17811883.2</v>
      </c>
      <c r="AP18" s="6">
        <f t="shared" si="7"/>
        <v>19949309.184</v>
      </c>
      <c r="AQ18" s="6">
        <v>30744</v>
      </c>
      <c r="AR18" s="5">
        <v>508.33</v>
      </c>
      <c r="AS18" s="6">
        <f t="shared" si="8"/>
        <v>15628097.52</v>
      </c>
      <c r="AT18" s="6">
        <f t="shared" si="9"/>
        <v>17503469.222400002</v>
      </c>
      <c r="AU18" s="6">
        <f t="shared" si="10"/>
        <v>165510</v>
      </c>
      <c r="AV18" s="8">
        <f>SUM(AC18+AG18+AK18+AO18+AS18)</f>
        <v>84133698.3</v>
      </c>
      <c r="AW18" s="8">
        <f t="shared" si="0"/>
        <v>94229742.096</v>
      </c>
      <c r="AX18" s="4" t="s">
        <v>149</v>
      </c>
      <c r="AY18" s="4" t="s">
        <v>145</v>
      </c>
      <c r="AZ18" s="4" t="s">
        <v>143</v>
      </c>
      <c r="BA18" s="4"/>
      <c r="BB18" s="4"/>
      <c r="BC18" s="4"/>
      <c r="BD18" s="4"/>
      <c r="BE18" s="4"/>
      <c r="BF18" s="4"/>
      <c r="BG18" s="4"/>
      <c r="BH18" s="4"/>
      <c r="BI18" s="4"/>
    </row>
    <row r="19" spans="1:61" s="14" customFormat="1" ht="25.5" customHeight="1">
      <c r="A19" s="3"/>
      <c r="B19" s="4" t="s">
        <v>146</v>
      </c>
      <c r="C19" s="3"/>
      <c r="D19" s="31" t="s">
        <v>166</v>
      </c>
      <c r="E19" s="3" t="s">
        <v>127</v>
      </c>
      <c r="F19" s="3" t="s">
        <v>142</v>
      </c>
      <c r="G19" s="11" t="s">
        <v>143</v>
      </c>
      <c r="H19" s="3" t="s">
        <v>128</v>
      </c>
      <c r="I19" s="3"/>
      <c r="J19" s="3"/>
      <c r="K19" s="3">
        <v>0</v>
      </c>
      <c r="L19" s="3">
        <v>710000000</v>
      </c>
      <c r="M19" s="11" t="s">
        <v>144</v>
      </c>
      <c r="N19" s="4" t="s">
        <v>160</v>
      </c>
      <c r="O19" s="3" t="s">
        <v>28</v>
      </c>
      <c r="P19" s="11">
        <v>630000000</v>
      </c>
      <c r="Q19" s="11" t="s">
        <v>135</v>
      </c>
      <c r="R19" s="3"/>
      <c r="S19" s="4" t="s">
        <v>129</v>
      </c>
      <c r="T19" s="3"/>
      <c r="U19" s="3"/>
      <c r="V19" s="3">
        <v>0</v>
      </c>
      <c r="W19" s="3">
        <v>0</v>
      </c>
      <c r="X19" s="3">
        <v>100</v>
      </c>
      <c r="Y19" s="4" t="s">
        <v>130</v>
      </c>
      <c r="Z19" s="3" t="s">
        <v>109</v>
      </c>
      <c r="AA19" s="5">
        <v>8784</v>
      </c>
      <c r="AB19" s="5">
        <v>508.33</v>
      </c>
      <c r="AC19" s="6">
        <v>0</v>
      </c>
      <c r="AD19" s="6">
        <f t="shared" si="1"/>
        <v>0</v>
      </c>
      <c r="AE19" s="5">
        <v>8760</v>
      </c>
      <c r="AF19" s="6">
        <v>508.33</v>
      </c>
      <c r="AG19" s="6">
        <f t="shared" si="2"/>
        <v>4452970.8</v>
      </c>
      <c r="AH19" s="6">
        <f t="shared" si="3"/>
        <v>4987327.296</v>
      </c>
      <c r="AI19" s="5">
        <v>8760</v>
      </c>
      <c r="AJ19" s="6">
        <v>508.33</v>
      </c>
      <c r="AK19" s="6">
        <f t="shared" si="4"/>
        <v>4452970.8</v>
      </c>
      <c r="AL19" s="6">
        <f t="shared" si="5"/>
        <v>4987327.296</v>
      </c>
      <c r="AM19" s="5">
        <v>8760</v>
      </c>
      <c r="AN19" s="6">
        <v>508.33</v>
      </c>
      <c r="AO19" s="6">
        <f t="shared" si="6"/>
        <v>4452970.8</v>
      </c>
      <c r="AP19" s="6">
        <f t="shared" si="7"/>
        <v>4987327.296</v>
      </c>
      <c r="AQ19" s="6">
        <v>8784</v>
      </c>
      <c r="AR19" s="5">
        <v>508.33</v>
      </c>
      <c r="AS19" s="6">
        <f t="shared" si="8"/>
        <v>4465170.72</v>
      </c>
      <c r="AT19" s="6">
        <f t="shared" si="9"/>
        <v>5000991.2064000005</v>
      </c>
      <c r="AU19" s="6">
        <f t="shared" si="10"/>
        <v>43848</v>
      </c>
      <c r="AV19" s="8">
        <v>0</v>
      </c>
      <c r="AW19" s="8">
        <f t="shared" si="0"/>
        <v>0</v>
      </c>
      <c r="AX19" s="4" t="s">
        <v>149</v>
      </c>
      <c r="AY19" s="4" t="s">
        <v>145</v>
      </c>
      <c r="AZ19" s="4" t="s">
        <v>143</v>
      </c>
      <c r="BA19" s="4"/>
      <c r="BB19" s="4"/>
      <c r="BC19" s="4"/>
      <c r="BD19" s="4"/>
      <c r="BE19" s="4"/>
      <c r="BF19" s="4"/>
      <c r="BG19" s="4"/>
      <c r="BH19" s="4"/>
      <c r="BI19" s="4"/>
    </row>
    <row r="20" spans="1:61" s="14" customFormat="1" ht="25.5" customHeight="1">
      <c r="A20" s="3"/>
      <c r="B20" s="4" t="s">
        <v>185</v>
      </c>
      <c r="C20" s="3"/>
      <c r="D20" s="31" t="s">
        <v>190</v>
      </c>
      <c r="E20" s="3" t="s">
        <v>127</v>
      </c>
      <c r="F20" s="3" t="s">
        <v>142</v>
      </c>
      <c r="G20" s="11" t="s">
        <v>143</v>
      </c>
      <c r="H20" s="3" t="s">
        <v>128</v>
      </c>
      <c r="I20" s="3"/>
      <c r="J20" s="3"/>
      <c r="K20" s="3">
        <v>0</v>
      </c>
      <c r="L20" s="3">
        <v>710000000</v>
      </c>
      <c r="M20" s="11" t="s">
        <v>144</v>
      </c>
      <c r="N20" s="4" t="s">
        <v>154</v>
      </c>
      <c r="O20" s="3" t="s">
        <v>28</v>
      </c>
      <c r="P20" s="11">
        <v>630000000</v>
      </c>
      <c r="Q20" s="11" t="s">
        <v>135</v>
      </c>
      <c r="R20" s="3"/>
      <c r="S20" s="4" t="s">
        <v>129</v>
      </c>
      <c r="T20" s="3"/>
      <c r="U20" s="3"/>
      <c r="V20" s="3">
        <v>0</v>
      </c>
      <c r="W20" s="3">
        <v>0</v>
      </c>
      <c r="X20" s="3">
        <v>100</v>
      </c>
      <c r="Y20" s="4" t="s">
        <v>130</v>
      </c>
      <c r="Z20" s="3" t="s">
        <v>109</v>
      </c>
      <c r="AA20" s="5">
        <v>6588</v>
      </c>
      <c r="AB20" s="5">
        <v>508.33</v>
      </c>
      <c r="AC20" s="6">
        <f>AA20*AB20</f>
        <v>3348878.04</v>
      </c>
      <c r="AD20" s="6">
        <f t="shared" si="1"/>
        <v>3750743.4048000006</v>
      </c>
      <c r="AE20" s="5">
        <v>8760</v>
      </c>
      <c r="AF20" s="6">
        <v>508.33</v>
      </c>
      <c r="AG20" s="6">
        <f t="shared" si="2"/>
        <v>4452970.8</v>
      </c>
      <c r="AH20" s="6">
        <f t="shared" si="3"/>
        <v>4987327.296</v>
      </c>
      <c r="AI20" s="5">
        <v>8760</v>
      </c>
      <c r="AJ20" s="6">
        <v>508.33</v>
      </c>
      <c r="AK20" s="6">
        <f t="shared" si="4"/>
        <v>4452970.8</v>
      </c>
      <c r="AL20" s="6">
        <f t="shared" si="5"/>
        <v>4987327.296</v>
      </c>
      <c r="AM20" s="5">
        <v>8760</v>
      </c>
      <c r="AN20" s="6">
        <v>508.33</v>
      </c>
      <c r="AO20" s="6">
        <f t="shared" si="6"/>
        <v>4452970.8</v>
      </c>
      <c r="AP20" s="6">
        <f t="shared" si="7"/>
        <v>4987327.296</v>
      </c>
      <c r="AQ20" s="6">
        <v>8784</v>
      </c>
      <c r="AR20" s="5">
        <v>508.33</v>
      </c>
      <c r="AS20" s="6">
        <f t="shared" si="8"/>
        <v>4465170.72</v>
      </c>
      <c r="AT20" s="6">
        <f t="shared" si="9"/>
        <v>5000991.2064000005</v>
      </c>
      <c r="AU20" s="6">
        <f t="shared" si="10"/>
        <v>41652</v>
      </c>
      <c r="AV20" s="8">
        <f>SUM(AC20+AG20+AK20+AO20+AS20)</f>
        <v>21172961.16</v>
      </c>
      <c r="AW20" s="8">
        <f t="shared" si="0"/>
        <v>23713716.4992</v>
      </c>
      <c r="AX20" s="4" t="s">
        <v>149</v>
      </c>
      <c r="AY20" s="4" t="s">
        <v>145</v>
      </c>
      <c r="AZ20" s="4" t="s">
        <v>143</v>
      </c>
      <c r="BA20" s="4"/>
      <c r="BB20" s="4"/>
      <c r="BC20" s="4"/>
      <c r="BD20" s="4"/>
      <c r="BE20" s="4"/>
      <c r="BF20" s="4"/>
      <c r="BG20" s="4"/>
      <c r="BH20" s="4"/>
      <c r="BI20" s="4"/>
    </row>
    <row r="21" spans="1:61" s="14" customFormat="1" ht="25.5" customHeight="1">
      <c r="A21" s="3"/>
      <c r="B21" s="4" t="s">
        <v>146</v>
      </c>
      <c r="C21" s="3"/>
      <c r="D21" s="31" t="s">
        <v>169</v>
      </c>
      <c r="E21" s="3" t="s">
        <v>127</v>
      </c>
      <c r="F21" s="3" t="s">
        <v>142</v>
      </c>
      <c r="G21" s="11" t="s">
        <v>143</v>
      </c>
      <c r="H21" s="3" t="s">
        <v>128</v>
      </c>
      <c r="I21" s="3"/>
      <c r="J21" s="3"/>
      <c r="K21" s="3">
        <v>0</v>
      </c>
      <c r="L21" s="3">
        <v>710000000</v>
      </c>
      <c r="M21" s="11" t="s">
        <v>144</v>
      </c>
      <c r="N21" s="4" t="s">
        <v>160</v>
      </c>
      <c r="O21" s="3" t="s">
        <v>28</v>
      </c>
      <c r="P21" s="11">
        <v>310000000</v>
      </c>
      <c r="Q21" s="11" t="s">
        <v>137</v>
      </c>
      <c r="R21" s="3"/>
      <c r="S21" s="4" t="s">
        <v>129</v>
      </c>
      <c r="T21" s="3"/>
      <c r="U21" s="3"/>
      <c r="V21" s="3">
        <v>0</v>
      </c>
      <c r="W21" s="3">
        <v>0</v>
      </c>
      <c r="X21" s="3">
        <v>100</v>
      </c>
      <c r="Y21" s="4" t="s">
        <v>130</v>
      </c>
      <c r="Z21" s="3" t="s">
        <v>109</v>
      </c>
      <c r="AA21" s="5">
        <v>21960</v>
      </c>
      <c r="AB21" s="5">
        <v>508.33</v>
      </c>
      <c r="AC21" s="6">
        <v>0</v>
      </c>
      <c r="AD21" s="6">
        <f>AC21*1.12</f>
        <v>0</v>
      </c>
      <c r="AE21" s="5">
        <v>21900</v>
      </c>
      <c r="AF21" s="6">
        <v>508.33</v>
      </c>
      <c r="AG21" s="6">
        <f>AE21*AF21</f>
        <v>11132427</v>
      </c>
      <c r="AH21" s="6">
        <f>AG21*1.12</f>
        <v>12468318.240000002</v>
      </c>
      <c r="AI21" s="5">
        <v>21900</v>
      </c>
      <c r="AJ21" s="6">
        <v>508.33</v>
      </c>
      <c r="AK21" s="6">
        <f>AI21*AJ21</f>
        <v>11132427</v>
      </c>
      <c r="AL21" s="6">
        <f>AK21*1.12</f>
        <v>12468318.240000002</v>
      </c>
      <c r="AM21" s="5">
        <v>21900</v>
      </c>
      <c r="AN21" s="6">
        <v>508.33</v>
      </c>
      <c r="AO21" s="6">
        <f>AM21*AN21</f>
        <v>11132427</v>
      </c>
      <c r="AP21" s="6">
        <f>AO21*1.12</f>
        <v>12468318.240000002</v>
      </c>
      <c r="AQ21" s="6">
        <v>21960</v>
      </c>
      <c r="AR21" s="5">
        <v>508.33</v>
      </c>
      <c r="AS21" s="6">
        <f>AQ21*AR21</f>
        <v>11162926.799999999</v>
      </c>
      <c r="AT21" s="6">
        <f>AS21*1.12</f>
        <v>12502478.016</v>
      </c>
      <c r="AU21" s="6">
        <f>SUM(AA21+AE21+AI21+AM21+AQ21)</f>
        <v>109620</v>
      </c>
      <c r="AV21" s="8">
        <v>0</v>
      </c>
      <c r="AW21" s="8">
        <f t="shared" si="0"/>
        <v>0</v>
      </c>
      <c r="AX21" s="4" t="s">
        <v>149</v>
      </c>
      <c r="AY21" s="4" t="s">
        <v>145</v>
      </c>
      <c r="AZ21" s="4" t="s">
        <v>143</v>
      </c>
      <c r="BA21" s="4"/>
      <c r="BB21" s="4"/>
      <c r="BC21" s="4"/>
      <c r="BD21" s="4"/>
      <c r="BE21" s="4"/>
      <c r="BF21" s="4"/>
      <c r="BG21" s="4"/>
      <c r="BH21" s="4"/>
      <c r="BI21" s="4"/>
    </row>
    <row r="22" spans="1:61" s="14" customFormat="1" ht="25.5" customHeight="1">
      <c r="A22" s="3"/>
      <c r="B22" s="4" t="s">
        <v>185</v>
      </c>
      <c r="C22" s="3"/>
      <c r="D22" s="31" t="s">
        <v>191</v>
      </c>
      <c r="E22" s="3" t="s">
        <v>127</v>
      </c>
      <c r="F22" s="3" t="s">
        <v>142</v>
      </c>
      <c r="G22" s="11" t="s">
        <v>143</v>
      </c>
      <c r="H22" s="3" t="s">
        <v>128</v>
      </c>
      <c r="I22" s="3"/>
      <c r="J22" s="3"/>
      <c r="K22" s="3">
        <v>0</v>
      </c>
      <c r="L22" s="3">
        <v>710000000</v>
      </c>
      <c r="M22" s="11" t="s">
        <v>144</v>
      </c>
      <c r="N22" s="4" t="s">
        <v>154</v>
      </c>
      <c r="O22" s="3" t="s">
        <v>28</v>
      </c>
      <c r="P22" s="11">
        <v>310000000</v>
      </c>
      <c r="Q22" s="11" t="s">
        <v>137</v>
      </c>
      <c r="R22" s="3"/>
      <c r="S22" s="4" t="s">
        <v>129</v>
      </c>
      <c r="T22" s="3"/>
      <c r="U22" s="3"/>
      <c r="V22" s="3">
        <v>0</v>
      </c>
      <c r="W22" s="3">
        <v>0</v>
      </c>
      <c r="X22" s="3">
        <v>100</v>
      </c>
      <c r="Y22" s="4" t="s">
        <v>130</v>
      </c>
      <c r="Z22" s="3" t="s">
        <v>109</v>
      </c>
      <c r="AA22" s="5">
        <v>16470</v>
      </c>
      <c r="AB22" s="5">
        <v>508.33</v>
      </c>
      <c r="AC22" s="6">
        <f>AA22*AB22</f>
        <v>8372195.1</v>
      </c>
      <c r="AD22" s="6">
        <f>AC22*1.12</f>
        <v>9376858.512</v>
      </c>
      <c r="AE22" s="5">
        <v>21900</v>
      </c>
      <c r="AF22" s="6">
        <v>508.33</v>
      </c>
      <c r="AG22" s="6">
        <f>AE22*AF22</f>
        <v>11132427</v>
      </c>
      <c r="AH22" s="6">
        <f>AG22*1.12</f>
        <v>12468318.240000002</v>
      </c>
      <c r="AI22" s="5">
        <v>21900</v>
      </c>
      <c r="AJ22" s="6">
        <v>508.33</v>
      </c>
      <c r="AK22" s="6">
        <f>AI22*AJ22</f>
        <v>11132427</v>
      </c>
      <c r="AL22" s="6">
        <f>AK22*1.12</f>
        <v>12468318.240000002</v>
      </c>
      <c r="AM22" s="5">
        <v>21900</v>
      </c>
      <c r="AN22" s="6">
        <v>508.33</v>
      </c>
      <c r="AO22" s="6">
        <f>AM22*AN22</f>
        <v>11132427</v>
      </c>
      <c r="AP22" s="6">
        <f>AO22*1.12</f>
        <v>12468318.240000002</v>
      </c>
      <c r="AQ22" s="6">
        <v>21960</v>
      </c>
      <c r="AR22" s="5">
        <v>508.33</v>
      </c>
      <c r="AS22" s="6">
        <f>AQ22*AR22</f>
        <v>11162926.799999999</v>
      </c>
      <c r="AT22" s="6">
        <f>AS22*1.12</f>
        <v>12502478.016</v>
      </c>
      <c r="AU22" s="6">
        <f>SUM(AA22+AE22+AI22+AM22+AQ22)</f>
        <v>104130</v>
      </c>
      <c r="AV22" s="8">
        <f>SUM(AC22+AG22+AK22+AO22+AS22)</f>
        <v>52932402.9</v>
      </c>
      <c r="AW22" s="8">
        <f t="shared" si="0"/>
        <v>59284291.248</v>
      </c>
      <c r="AX22" s="4" t="s">
        <v>149</v>
      </c>
      <c r="AY22" s="4" t="s">
        <v>145</v>
      </c>
      <c r="AZ22" s="4" t="s">
        <v>143</v>
      </c>
      <c r="BA22" s="4"/>
      <c r="BB22" s="4"/>
      <c r="BC22" s="4"/>
      <c r="BD22" s="4"/>
      <c r="BE22" s="4"/>
      <c r="BF22" s="4"/>
      <c r="BG22" s="4"/>
      <c r="BH22" s="4"/>
      <c r="BI22" s="4"/>
    </row>
    <row r="23" spans="1:61" s="14" customFormat="1" ht="25.5" customHeight="1">
      <c r="A23" s="3"/>
      <c r="B23" s="4" t="s">
        <v>146</v>
      </c>
      <c r="C23" s="3"/>
      <c r="D23" s="31" t="s">
        <v>168</v>
      </c>
      <c r="E23" s="3" t="s">
        <v>127</v>
      </c>
      <c r="F23" s="3" t="s">
        <v>142</v>
      </c>
      <c r="G23" s="11" t="s">
        <v>143</v>
      </c>
      <c r="H23" s="3" t="s">
        <v>128</v>
      </c>
      <c r="I23" s="3"/>
      <c r="J23" s="3"/>
      <c r="K23" s="3">
        <v>0</v>
      </c>
      <c r="L23" s="3">
        <v>710000000</v>
      </c>
      <c r="M23" s="11" t="s">
        <v>144</v>
      </c>
      <c r="N23" s="4" t="s">
        <v>160</v>
      </c>
      <c r="O23" s="3" t="s">
        <v>28</v>
      </c>
      <c r="P23" s="11">
        <v>190000000</v>
      </c>
      <c r="Q23" s="11" t="s">
        <v>136</v>
      </c>
      <c r="R23" s="3"/>
      <c r="S23" s="4" t="s">
        <v>129</v>
      </c>
      <c r="T23" s="3"/>
      <c r="U23" s="3"/>
      <c r="V23" s="3">
        <v>0</v>
      </c>
      <c r="W23" s="3">
        <v>0</v>
      </c>
      <c r="X23" s="3">
        <v>100</v>
      </c>
      <c r="Y23" s="4" t="s">
        <v>130</v>
      </c>
      <c r="Z23" s="3" t="s">
        <v>109</v>
      </c>
      <c r="AA23" s="5">
        <v>61488</v>
      </c>
      <c r="AB23" s="5">
        <v>508.33</v>
      </c>
      <c r="AC23" s="6">
        <v>0</v>
      </c>
      <c r="AD23" s="6">
        <f t="shared" si="1"/>
        <v>0</v>
      </c>
      <c r="AE23" s="5">
        <v>61320</v>
      </c>
      <c r="AF23" s="6">
        <v>508.33</v>
      </c>
      <c r="AG23" s="6">
        <f t="shared" si="2"/>
        <v>31170795.599999998</v>
      </c>
      <c r="AH23" s="6">
        <f t="shared" si="3"/>
        <v>34911291.072000004</v>
      </c>
      <c r="AI23" s="5">
        <v>61320</v>
      </c>
      <c r="AJ23" s="6">
        <v>508.33</v>
      </c>
      <c r="AK23" s="6">
        <f t="shared" si="4"/>
        <v>31170795.599999998</v>
      </c>
      <c r="AL23" s="6">
        <f t="shared" si="5"/>
        <v>34911291.072000004</v>
      </c>
      <c r="AM23" s="5">
        <v>61320</v>
      </c>
      <c r="AN23" s="6">
        <v>508.33</v>
      </c>
      <c r="AO23" s="6">
        <f t="shared" si="6"/>
        <v>31170795.599999998</v>
      </c>
      <c r="AP23" s="6">
        <f t="shared" si="7"/>
        <v>34911291.072000004</v>
      </c>
      <c r="AQ23" s="6">
        <v>61488</v>
      </c>
      <c r="AR23" s="5">
        <v>508.33</v>
      </c>
      <c r="AS23" s="6">
        <f t="shared" si="8"/>
        <v>31256195.04</v>
      </c>
      <c r="AT23" s="6">
        <f t="shared" si="9"/>
        <v>35006938.444800004</v>
      </c>
      <c r="AU23" s="6">
        <f t="shared" si="10"/>
        <v>306936</v>
      </c>
      <c r="AV23" s="8">
        <v>0</v>
      </c>
      <c r="AW23" s="8">
        <f t="shared" si="0"/>
        <v>0</v>
      </c>
      <c r="AX23" s="4" t="s">
        <v>149</v>
      </c>
      <c r="AY23" s="4" t="s">
        <v>145</v>
      </c>
      <c r="AZ23" s="4" t="s">
        <v>143</v>
      </c>
      <c r="BA23" s="4"/>
      <c r="BB23" s="4"/>
      <c r="BC23" s="4"/>
      <c r="BD23" s="4"/>
      <c r="BE23" s="4"/>
      <c r="BF23" s="4"/>
      <c r="BG23" s="4"/>
      <c r="BH23" s="4"/>
      <c r="BI23" s="4"/>
    </row>
    <row r="24" spans="1:61" s="14" customFormat="1" ht="25.5" customHeight="1">
      <c r="A24" s="3"/>
      <c r="B24" s="4" t="s">
        <v>185</v>
      </c>
      <c r="C24" s="3"/>
      <c r="D24" s="31" t="s">
        <v>192</v>
      </c>
      <c r="E24" s="3" t="s">
        <v>127</v>
      </c>
      <c r="F24" s="3" t="s">
        <v>142</v>
      </c>
      <c r="G24" s="11" t="s">
        <v>143</v>
      </c>
      <c r="H24" s="3" t="s">
        <v>128</v>
      </c>
      <c r="I24" s="3"/>
      <c r="J24" s="3"/>
      <c r="K24" s="3">
        <v>0</v>
      </c>
      <c r="L24" s="3">
        <v>710000000</v>
      </c>
      <c r="M24" s="11" t="s">
        <v>144</v>
      </c>
      <c r="N24" s="4" t="s">
        <v>154</v>
      </c>
      <c r="O24" s="3" t="s">
        <v>28</v>
      </c>
      <c r="P24" s="11">
        <v>190000000</v>
      </c>
      <c r="Q24" s="11" t="s">
        <v>136</v>
      </c>
      <c r="R24" s="3"/>
      <c r="S24" s="4" t="s">
        <v>129</v>
      </c>
      <c r="T24" s="3"/>
      <c r="U24" s="3"/>
      <c r="V24" s="3">
        <v>0</v>
      </c>
      <c r="W24" s="3">
        <v>0</v>
      </c>
      <c r="X24" s="3">
        <v>100</v>
      </c>
      <c r="Y24" s="4" t="s">
        <v>130</v>
      </c>
      <c r="Z24" s="3" t="s">
        <v>109</v>
      </c>
      <c r="AA24" s="5">
        <v>46116</v>
      </c>
      <c r="AB24" s="5">
        <v>508.33</v>
      </c>
      <c r="AC24" s="6">
        <f>AA24*AB24</f>
        <v>23442146.279999997</v>
      </c>
      <c r="AD24" s="6">
        <f t="shared" si="1"/>
        <v>26255203.8336</v>
      </c>
      <c r="AE24" s="5">
        <v>61320</v>
      </c>
      <c r="AF24" s="6">
        <v>508.33</v>
      </c>
      <c r="AG24" s="6">
        <f t="shared" si="2"/>
        <v>31170795.599999998</v>
      </c>
      <c r="AH24" s="6">
        <f t="shared" si="3"/>
        <v>34911291.072000004</v>
      </c>
      <c r="AI24" s="5">
        <v>61320</v>
      </c>
      <c r="AJ24" s="6">
        <v>508.33</v>
      </c>
      <c r="AK24" s="6">
        <f t="shared" si="4"/>
        <v>31170795.599999998</v>
      </c>
      <c r="AL24" s="6">
        <f t="shared" si="5"/>
        <v>34911291.072000004</v>
      </c>
      <c r="AM24" s="5">
        <v>61320</v>
      </c>
      <c r="AN24" s="6">
        <v>508.33</v>
      </c>
      <c r="AO24" s="6">
        <f t="shared" si="6"/>
        <v>31170795.599999998</v>
      </c>
      <c r="AP24" s="6">
        <f t="shared" si="7"/>
        <v>34911291.072000004</v>
      </c>
      <c r="AQ24" s="6">
        <v>61488</v>
      </c>
      <c r="AR24" s="5">
        <v>508.33</v>
      </c>
      <c r="AS24" s="6">
        <f t="shared" si="8"/>
        <v>31256195.04</v>
      </c>
      <c r="AT24" s="6">
        <f t="shared" si="9"/>
        <v>35006938.444800004</v>
      </c>
      <c r="AU24" s="6">
        <f t="shared" si="10"/>
        <v>291564</v>
      </c>
      <c r="AV24" s="8">
        <f>SUM(AC24+AG24+AK24+AO24+AS24)</f>
        <v>148210728.11999997</v>
      </c>
      <c r="AW24" s="8">
        <f t="shared" si="0"/>
        <v>165996015.4944</v>
      </c>
      <c r="AX24" s="4" t="s">
        <v>149</v>
      </c>
      <c r="AY24" s="4" t="s">
        <v>145</v>
      </c>
      <c r="AZ24" s="4" t="s">
        <v>143</v>
      </c>
      <c r="BA24" s="4"/>
      <c r="BB24" s="4"/>
      <c r="BC24" s="4"/>
      <c r="BD24" s="4"/>
      <c r="BE24" s="4"/>
      <c r="BF24" s="4"/>
      <c r="BG24" s="4"/>
      <c r="BH24" s="4"/>
      <c r="BI24" s="4"/>
    </row>
    <row r="25" spans="1:61" s="14" customFormat="1" ht="25.5" customHeight="1">
      <c r="A25" s="3"/>
      <c r="B25" s="4" t="s">
        <v>146</v>
      </c>
      <c r="C25" s="3"/>
      <c r="D25" s="31" t="s">
        <v>167</v>
      </c>
      <c r="E25" s="3" t="s">
        <v>127</v>
      </c>
      <c r="F25" s="3" t="s">
        <v>142</v>
      </c>
      <c r="G25" s="11" t="s">
        <v>143</v>
      </c>
      <c r="H25" s="3" t="s">
        <v>128</v>
      </c>
      <c r="I25" s="3"/>
      <c r="J25" s="3"/>
      <c r="K25" s="3">
        <v>0</v>
      </c>
      <c r="L25" s="3">
        <v>710000000</v>
      </c>
      <c r="M25" s="11" t="s">
        <v>144</v>
      </c>
      <c r="N25" s="4" t="s">
        <v>160</v>
      </c>
      <c r="O25" s="3" t="s">
        <v>28</v>
      </c>
      <c r="P25" s="11">
        <v>630000000</v>
      </c>
      <c r="Q25" s="11" t="s">
        <v>135</v>
      </c>
      <c r="R25" s="3"/>
      <c r="S25" s="4" t="s">
        <v>129</v>
      </c>
      <c r="T25" s="3"/>
      <c r="U25" s="3"/>
      <c r="V25" s="3">
        <v>0</v>
      </c>
      <c r="W25" s="3">
        <v>0</v>
      </c>
      <c r="X25" s="3">
        <v>100</v>
      </c>
      <c r="Y25" s="4" t="s">
        <v>130</v>
      </c>
      <c r="Z25" s="3" t="s">
        <v>109</v>
      </c>
      <c r="AA25" s="5">
        <v>30744</v>
      </c>
      <c r="AB25" s="5">
        <v>508.33</v>
      </c>
      <c r="AC25" s="6">
        <v>0</v>
      </c>
      <c r="AD25" s="6">
        <f>AC25*1.12</f>
        <v>0</v>
      </c>
      <c r="AE25" s="5">
        <v>28470</v>
      </c>
      <c r="AF25" s="6">
        <v>508.33</v>
      </c>
      <c r="AG25" s="6">
        <f>AE25*AF25</f>
        <v>14472155.1</v>
      </c>
      <c r="AH25" s="6">
        <f>AG25*1.12</f>
        <v>16208813.712000001</v>
      </c>
      <c r="AI25" s="5">
        <v>28470</v>
      </c>
      <c r="AJ25" s="6">
        <v>508.33</v>
      </c>
      <c r="AK25" s="6">
        <f>AI25*AJ25</f>
        <v>14472155.1</v>
      </c>
      <c r="AL25" s="6">
        <f>AK25*1.12</f>
        <v>16208813.712000001</v>
      </c>
      <c r="AM25" s="5">
        <v>28470</v>
      </c>
      <c r="AN25" s="6">
        <v>508.33</v>
      </c>
      <c r="AO25" s="6">
        <f>AM25*AN25</f>
        <v>14472155.1</v>
      </c>
      <c r="AP25" s="6">
        <f>AO25*1.12</f>
        <v>16208813.712000001</v>
      </c>
      <c r="AQ25" s="6">
        <v>30744</v>
      </c>
      <c r="AR25" s="5">
        <v>508.33</v>
      </c>
      <c r="AS25" s="6">
        <f>AQ25*AR25</f>
        <v>15628097.52</v>
      </c>
      <c r="AT25" s="6">
        <f>AS25*1.12</f>
        <v>17503469.222400002</v>
      </c>
      <c r="AU25" s="6">
        <f>SUM(AA25+AE25+AI25+AM25+AQ25)</f>
        <v>146898</v>
      </c>
      <c r="AV25" s="8">
        <v>0</v>
      </c>
      <c r="AW25" s="8">
        <f t="shared" si="0"/>
        <v>0</v>
      </c>
      <c r="AX25" s="4" t="s">
        <v>149</v>
      </c>
      <c r="AY25" s="4" t="s">
        <v>145</v>
      </c>
      <c r="AZ25" s="4" t="s">
        <v>143</v>
      </c>
      <c r="BA25" s="4"/>
      <c r="BB25" s="4"/>
      <c r="BC25" s="4"/>
      <c r="BD25" s="4"/>
      <c r="BE25" s="4"/>
      <c r="BF25" s="4"/>
      <c r="BG25" s="4"/>
      <c r="BH25" s="4"/>
      <c r="BI25" s="4"/>
    </row>
    <row r="26" spans="1:61" s="14" customFormat="1" ht="25.5" customHeight="1">
      <c r="A26" s="3"/>
      <c r="B26" s="4" t="s">
        <v>185</v>
      </c>
      <c r="C26" s="3"/>
      <c r="D26" s="31" t="s">
        <v>193</v>
      </c>
      <c r="E26" s="3" t="s">
        <v>127</v>
      </c>
      <c r="F26" s="3" t="s">
        <v>142</v>
      </c>
      <c r="G26" s="11" t="s">
        <v>143</v>
      </c>
      <c r="H26" s="3" t="s">
        <v>128</v>
      </c>
      <c r="I26" s="3"/>
      <c r="J26" s="3"/>
      <c r="K26" s="3">
        <v>0</v>
      </c>
      <c r="L26" s="3">
        <v>710000000</v>
      </c>
      <c r="M26" s="11" t="s">
        <v>144</v>
      </c>
      <c r="N26" s="4" t="s">
        <v>154</v>
      </c>
      <c r="O26" s="3" t="s">
        <v>28</v>
      </c>
      <c r="P26" s="11">
        <v>630000000</v>
      </c>
      <c r="Q26" s="11" t="s">
        <v>135</v>
      </c>
      <c r="R26" s="3"/>
      <c r="S26" s="4" t="s">
        <v>129</v>
      </c>
      <c r="T26" s="3"/>
      <c r="U26" s="3"/>
      <c r="V26" s="3">
        <v>0</v>
      </c>
      <c r="W26" s="3">
        <v>0</v>
      </c>
      <c r="X26" s="3">
        <v>100</v>
      </c>
      <c r="Y26" s="4" t="s">
        <v>130</v>
      </c>
      <c r="Z26" s="3" t="s">
        <v>109</v>
      </c>
      <c r="AA26" s="5">
        <v>23058</v>
      </c>
      <c r="AB26" s="5">
        <v>508.33</v>
      </c>
      <c r="AC26" s="6">
        <f>AA26*AB26</f>
        <v>11721073.139999999</v>
      </c>
      <c r="AD26" s="6">
        <f>AC26*1.12</f>
        <v>13127601.9168</v>
      </c>
      <c r="AE26" s="5">
        <v>28470</v>
      </c>
      <c r="AF26" s="6">
        <v>508.33</v>
      </c>
      <c r="AG26" s="6">
        <f>AE26*AF26</f>
        <v>14472155.1</v>
      </c>
      <c r="AH26" s="6">
        <f>AG26*1.12</f>
        <v>16208813.712000001</v>
      </c>
      <c r="AI26" s="5">
        <v>28470</v>
      </c>
      <c r="AJ26" s="6">
        <v>508.33</v>
      </c>
      <c r="AK26" s="6">
        <f>AI26*AJ26</f>
        <v>14472155.1</v>
      </c>
      <c r="AL26" s="6">
        <f>AK26*1.12</f>
        <v>16208813.712000001</v>
      </c>
      <c r="AM26" s="5">
        <v>28470</v>
      </c>
      <c r="AN26" s="6">
        <v>508.33</v>
      </c>
      <c r="AO26" s="6">
        <f>AM26*AN26</f>
        <v>14472155.1</v>
      </c>
      <c r="AP26" s="6">
        <f>AO26*1.12</f>
        <v>16208813.712000001</v>
      </c>
      <c r="AQ26" s="6">
        <v>30744</v>
      </c>
      <c r="AR26" s="5">
        <v>508.33</v>
      </c>
      <c r="AS26" s="6">
        <f>AQ26*AR26</f>
        <v>15628097.52</v>
      </c>
      <c r="AT26" s="6">
        <f>AS26*1.12</f>
        <v>17503469.222400002</v>
      </c>
      <c r="AU26" s="6">
        <f>SUM(AA26+AE26+AI26+AM26+AQ26)</f>
        <v>139212</v>
      </c>
      <c r="AV26" s="8">
        <f>SUM(AC26+AG26+AK26+AO26+AS26)</f>
        <v>70765635.96</v>
      </c>
      <c r="AW26" s="8">
        <f t="shared" si="0"/>
        <v>79257512.2752</v>
      </c>
      <c r="AX26" s="4" t="s">
        <v>149</v>
      </c>
      <c r="AY26" s="4" t="s">
        <v>145</v>
      </c>
      <c r="AZ26" s="4" t="s">
        <v>143</v>
      </c>
      <c r="BA26" s="4"/>
      <c r="BB26" s="4"/>
      <c r="BC26" s="4"/>
      <c r="BD26" s="4"/>
      <c r="BE26" s="4"/>
      <c r="BF26" s="4"/>
      <c r="BG26" s="4"/>
      <c r="BH26" s="4"/>
      <c r="BI26" s="4"/>
    </row>
    <row r="27" spans="1:61" s="14" customFormat="1" ht="25.5" customHeight="1">
      <c r="A27" s="3"/>
      <c r="B27" s="4" t="s">
        <v>146</v>
      </c>
      <c r="C27" s="3"/>
      <c r="D27" s="31" t="s">
        <v>170</v>
      </c>
      <c r="E27" s="3" t="s">
        <v>127</v>
      </c>
      <c r="F27" s="3" t="s">
        <v>142</v>
      </c>
      <c r="G27" s="11" t="s">
        <v>143</v>
      </c>
      <c r="H27" s="3" t="s">
        <v>128</v>
      </c>
      <c r="I27" s="3"/>
      <c r="J27" s="3"/>
      <c r="K27" s="3">
        <v>0</v>
      </c>
      <c r="L27" s="3">
        <v>710000000</v>
      </c>
      <c r="M27" s="11" t="s">
        <v>144</v>
      </c>
      <c r="N27" s="4" t="s">
        <v>160</v>
      </c>
      <c r="O27" s="3" t="s">
        <v>28</v>
      </c>
      <c r="P27" s="11">
        <v>610000000</v>
      </c>
      <c r="Q27" s="11" t="s">
        <v>138</v>
      </c>
      <c r="R27" s="3"/>
      <c r="S27" s="4" t="s">
        <v>129</v>
      </c>
      <c r="T27" s="3"/>
      <c r="U27" s="3"/>
      <c r="V27" s="3">
        <v>0</v>
      </c>
      <c r="W27" s="3">
        <v>0</v>
      </c>
      <c r="X27" s="3">
        <v>100</v>
      </c>
      <c r="Y27" s="4" t="s">
        <v>130</v>
      </c>
      <c r="Z27" s="3" t="s">
        <v>109</v>
      </c>
      <c r="AA27" s="5">
        <v>52704</v>
      </c>
      <c r="AB27" s="5">
        <v>508.33</v>
      </c>
      <c r="AC27" s="6">
        <v>0</v>
      </c>
      <c r="AD27" s="6">
        <f t="shared" si="1"/>
        <v>0</v>
      </c>
      <c r="AE27" s="5">
        <v>43800</v>
      </c>
      <c r="AF27" s="6">
        <v>508.33</v>
      </c>
      <c r="AG27" s="6">
        <f t="shared" si="2"/>
        <v>22264854</v>
      </c>
      <c r="AH27" s="6">
        <f t="shared" si="3"/>
        <v>24936636.480000004</v>
      </c>
      <c r="AI27" s="5">
        <v>43800</v>
      </c>
      <c r="AJ27" s="6">
        <v>508.33</v>
      </c>
      <c r="AK27" s="6">
        <f t="shared" si="4"/>
        <v>22264854</v>
      </c>
      <c r="AL27" s="6">
        <f t="shared" si="5"/>
        <v>24936636.480000004</v>
      </c>
      <c r="AM27" s="5">
        <v>43800</v>
      </c>
      <c r="AN27" s="6">
        <v>508.33</v>
      </c>
      <c r="AO27" s="6">
        <f t="shared" si="6"/>
        <v>22264854</v>
      </c>
      <c r="AP27" s="6">
        <f t="shared" si="7"/>
        <v>24936636.480000004</v>
      </c>
      <c r="AQ27" s="6">
        <v>43920</v>
      </c>
      <c r="AR27" s="5">
        <v>508.33</v>
      </c>
      <c r="AS27" s="6">
        <f t="shared" si="8"/>
        <v>22325853.599999998</v>
      </c>
      <c r="AT27" s="6">
        <f t="shared" si="9"/>
        <v>25004956.032</v>
      </c>
      <c r="AU27" s="6">
        <f t="shared" si="10"/>
        <v>228024</v>
      </c>
      <c r="AV27" s="8">
        <v>0</v>
      </c>
      <c r="AW27" s="8">
        <f t="shared" si="0"/>
        <v>0</v>
      </c>
      <c r="AX27" s="4" t="s">
        <v>149</v>
      </c>
      <c r="AY27" s="4" t="s">
        <v>145</v>
      </c>
      <c r="AZ27" s="4" t="s">
        <v>143</v>
      </c>
      <c r="BA27" s="4"/>
      <c r="BB27" s="4"/>
      <c r="BC27" s="4"/>
      <c r="BD27" s="4"/>
      <c r="BE27" s="4"/>
      <c r="BF27" s="4"/>
      <c r="BG27" s="4"/>
      <c r="BH27" s="4"/>
      <c r="BI27" s="4"/>
    </row>
    <row r="28" spans="1:61" s="14" customFormat="1" ht="25.5" customHeight="1">
      <c r="A28" s="3"/>
      <c r="B28" s="4" t="s">
        <v>185</v>
      </c>
      <c r="C28" s="3"/>
      <c r="D28" s="31" t="s">
        <v>194</v>
      </c>
      <c r="E28" s="3" t="s">
        <v>127</v>
      </c>
      <c r="F28" s="3" t="s">
        <v>142</v>
      </c>
      <c r="G28" s="11" t="s">
        <v>143</v>
      </c>
      <c r="H28" s="3" t="s">
        <v>128</v>
      </c>
      <c r="I28" s="3"/>
      <c r="J28" s="3"/>
      <c r="K28" s="3">
        <v>0</v>
      </c>
      <c r="L28" s="3">
        <v>710000000</v>
      </c>
      <c r="M28" s="11" t="s">
        <v>144</v>
      </c>
      <c r="N28" s="4" t="s">
        <v>154</v>
      </c>
      <c r="O28" s="3" t="s">
        <v>28</v>
      </c>
      <c r="P28" s="11">
        <v>610000000</v>
      </c>
      <c r="Q28" s="11" t="s">
        <v>138</v>
      </c>
      <c r="R28" s="3"/>
      <c r="S28" s="4" t="s">
        <v>129</v>
      </c>
      <c r="T28" s="3"/>
      <c r="U28" s="3"/>
      <c r="V28" s="3">
        <v>0</v>
      </c>
      <c r="W28" s="3">
        <v>0</v>
      </c>
      <c r="X28" s="3">
        <v>100</v>
      </c>
      <c r="Y28" s="4" t="s">
        <v>130</v>
      </c>
      <c r="Z28" s="3" t="s">
        <v>109</v>
      </c>
      <c r="AA28" s="5">
        <v>39528</v>
      </c>
      <c r="AB28" s="5">
        <v>508.33</v>
      </c>
      <c r="AC28" s="6">
        <f>AA28*AB28</f>
        <v>20093268.24</v>
      </c>
      <c r="AD28" s="6">
        <f t="shared" si="1"/>
        <v>22504460.4288</v>
      </c>
      <c r="AE28" s="5">
        <v>43800</v>
      </c>
      <c r="AF28" s="6">
        <v>508.33</v>
      </c>
      <c r="AG28" s="6">
        <f t="shared" si="2"/>
        <v>22264854</v>
      </c>
      <c r="AH28" s="6">
        <f t="shared" si="3"/>
        <v>24936636.480000004</v>
      </c>
      <c r="AI28" s="5">
        <v>43800</v>
      </c>
      <c r="AJ28" s="6">
        <v>508.33</v>
      </c>
      <c r="AK28" s="6">
        <f t="shared" si="4"/>
        <v>22264854</v>
      </c>
      <c r="AL28" s="6">
        <f t="shared" si="5"/>
        <v>24936636.480000004</v>
      </c>
      <c r="AM28" s="5">
        <v>43800</v>
      </c>
      <c r="AN28" s="6">
        <v>508.33</v>
      </c>
      <c r="AO28" s="6">
        <f t="shared" si="6"/>
        <v>22264854</v>
      </c>
      <c r="AP28" s="6">
        <f t="shared" si="7"/>
        <v>24936636.480000004</v>
      </c>
      <c r="AQ28" s="6">
        <v>43920</v>
      </c>
      <c r="AR28" s="5">
        <v>508.33</v>
      </c>
      <c r="AS28" s="6">
        <f t="shared" si="8"/>
        <v>22325853.599999998</v>
      </c>
      <c r="AT28" s="6">
        <f t="shared" si="9"/>
        <v>25004956.032</v>
      </c>
      <c r="AU28" s="6">
        <f t="shared" si="10"/>
        <v>214848</v>
      </c>
      <c r="AV28" s="8">
        <f>SUM(AC28+AG28+AK28+AO28+AS28)</f>
        <v>109213683.83999999</v>
      </c>
      <c r="AW28" s="8">
        <f t="shared" si="0"/>
        <v>122319325.9008</v>
      </c>
      <c r="AX28" s="4" t="s">
        <v>149</v>
      </c>
      <c r="AY28" s="4" t="s">
        <v>145</v>
      </c>
      <c r="AZ28" s="4" t="s">
        <v>143</v>
      </c>
      <c r="BA28" s="4"/>
      <c r="BB28" s="4"/>
      <c r="BC28" s="4"/>
      <c r="BD28" s="4"/>
      <c r="BE28" s="4"/>
      <c r="BF28" s="4"/>
      <c r="BG28" s="4"/>
      <c r="BH28" s="4"/>
      <c r="BI28" s="4"/>
    </row>
    <row r="29" spans="1:61" s="14" customFormat="1" ht="25.5" customHeight="1">
      <c r="A29" s="3"/>
      <c r="B29" s="4" t="s">
        <v>146</v>
      </c>
      <c r="C29" s="3"/>
      <c r="D29" s="31" t="s">
        <v>171</v>
      </c>
      <c r="E29" s="3" t="s">
        <v>127</v>
      </c>
      <c r="F29" s="3" t="s">
        <v>142</v>
      </c>
      <c r="G29" s="11" t="s">
        <v>143</v>
      </c>
      <c r="H29" s="3" t="s">
        <v>128</v>
      </c>
      <c r="I29" s="3"/>
      <c r="J29" s="3"/>
      <c r="K29" s="3">
        <v>0</v>
      </c>
      <c r="L29" s="3">
        <v>710000000</v>
      </c>
      <c r="M29" s="11" t="s">
        <v>144</v>
      </c>
      <c r="N29" s="4" t="s">
        <v>160</v>
      </c>
      <c r="O29" s="3" t="s">
        <v>28</v>
      </c>
      <c r="P29" s="11">
        <v>430000000</v>
      </c>
      <c r="Q29" s="11" t="s">
        <v>139</v>
      </c>
      <c r="R29" s="3"/>
      <c r="S29" s="4" t="s">
        <v>129</v>
      </c>
      <c r="T29" s="3"/>
      <c r="U29" s="3"/>
      <c r="V29" s="3">
        <v>0</v>
      </c>
      <c r="W29" s="3">
        <v>0</v>
      </c>
      <c r="X29" s="3">
        <v>100</v>
      </c>
      <c r="Y29" s="4" t="s">
        <v>130</v>
      </c>
      <c r="Z29" s="3" t="s">
        <v>109</v>
      </c>
      <c r="AA29" s="5">
        <v>35136</v>
      </c>
      <c r="AB29" s="5">
        <v>508.33</v>
      </c>
      <c r="AC29" s="6">
        <v>0</v>
      </c>
      <c r="AD29" s="6">
        <f t="shared" si="1"/>
        <v>0</v>
      </c>
      <c r="AE29" s="5">
        <v>26280</v>
      </c>
      <c r="AF29" s="6">
        <v>508.33</v>
      </c>
      <c r="AG29" s="6">
        <f t="shared" si="2"/>
        <v>13358912.4</v>
      </c>
      <c r="AH29" s="6">
        <f t="shared" si="3"/>
        <v>14961981.888000002</v>
      </c>
      <c r="AI29" s="5">
        <v>26280</v>
      </c>
      <c r="AJ29" s="6">
        <v>508.33</v>
      </c>
      <c r="AK29" s="6">
        <f t="shared" si="4"/>
        <v>13358912.4</v>
      </c>
      <c r="AL29" s="6">
        <f t="shared" si="5"/>
        <v>14961981.888000002</v>
      </c>
      <c r="AM29" s="5">
        <v>26280</v>
      </c>
      <c r="AN29" s="6">
        <v>508.33</v>
      </c>
      <c r="AO29" s="6">
        <f t="shared" si="6"/>
        <v>13358912.4</v>
      </c>
      <c r="AP29" s="6">
        <f t="shared" si="7"/>
        <v>14961981.888000002</v>
      </c>
      <c r="AQ29" s="6">
        <v>26352</v>
      </c>
      <c r="AR29" s="5">
        <v>508.33</v>
      </c>
      <c r="AS29" s="6">
        <f t="shared" si="8"/>
        <v>13395512.16</v>
      </c>
      <c r="AT29" s="6">
        <f t="shared" si="9"/>
        <v>15002973.619200002</v>
      </c>
      <c r="AU29" s="6">
        <f t="shared" si="10"/>
        <v>140328</v>
      </c>
      <c r="AV29" s="8">
        <v>0</v>
      </c>
      <c r="AW29" s="8">
        <f t="shared" si="0"/>
        <v>0</v>
      </c>
      <c r="AX29" s="4" t="s">
        <v>149</v>
      </c>
      <c r="AY29" s="4" t="s">
        <v>145</v>
      </c>
      <c r="AZ29" s="4" t="s">
        <v>143</v>
      </c>
      <c r="BA29" s="4"/>
      <c r="BB29" s="4"/>
      <c r="BC29" s="4"/>
      <c r="BD29" s="4"/>
      <c r="BE29" s="4"/>
      <c r="BF29" s="4"/>
      <c r="BG29" s="4"/>
      <c r="BH29" s="4"/>
      <c r="BI29" s="4"/>
    </row>
    <row r="30" spans="1:61" s="14" customFormat="1" ht="25.5" customHeight="1">
      <c r="A30" s="3"/>
      <c r="B30" s="4" t="s">
        <v>185</v>
      </c>
      <c r="C30" s="3"/>
      <c r="D30" s="31" t="s">
        <v>195</v>
      </c>
      <c r="E30" s="3" t="s">
        <v>127</v>
      </c>
      <c r="F30" s="3" t="s">
        <v>142</v>
      </c>
      <c r="G30" s="11" t="s">
        <v>143</v>
      </c>
      <c r="H30" s="3" t="s">
        <v>128</v>
      </c>
      <c r="I30" s="3"/>
      <c r="J30" s="3"/>
      <c r="K30" s="3">
        <v>0</v>
      </c>
      <c r="L30" s="3">
        <v>710000000</v>
      </c>
      <c r="M30" s="11" t="s">
        <v>144</v>
      </c>
      <c r="N30" s="4" t="s">
        <v>154</v>
      </c>
      <c r="O30" s="3" t="s">
        <v>28</v>
      </c>
      <c r="P30" s="11">
        <v>430000000</v>
      </c>
      <c r="Q30" s="11" t="s">
        <v>139</v>
      </c>
      <c r="R30" s="3"/>
      <c r="S30" s="4" t="s">
        <v>129</v>
      </c>
      <c r="T30" s="3"/>
      <c r="U30" s="3"/>
      <c r="V30" s="3">
        <v>0</v>
      </c>
      <c r="W30" s="3">
        <v>0</v>
      </c>
      <c r="X30" s="3">
        <v>100</v>
      </c>
      <c r="Y30" s="4" t="s">
        <v>130</v>
      </c>
      <c r="Z30" s="3" t="s">
        <v>109</v>
      </c>
      <c r="AA30" s="5">
        <v>26352</v>
      </c>
      <c r="AB30" s="5">
        <v>508.33</v>
      </c>
      <c r="AC30" s="6">
        <f>AA30*AB30</f>
        <v>13395512.16</v>
      </c>
      <c r="AD30" s="6">
        <f t="shared" si="1"/>
        <v>15002973.619200002</v>
      </c>
      <c r="AE30" s="5">
        <v>26280</v>
      </c>
      <c r="AF30" s="6">
        <v>508.33</v>
      </c>
      <c r="AG30" s="6">
        <f t="shared" si="2"/>
        <v>13358912.4</v>
      </c>
      <c r="AH30" s="6">
        <f t="shared" si="3"/>
        <v>14961981.888000002</v>
      </c>
      <c r="AI30" s="5">
        <v>26280</v>
      </c>
      <c r="AJ30" s="6">
        <v>508.33</v>
      </c>
      <c r="AK30" s="6">
        <f t="shared" si="4"/>
        <v>13358912.4</v>
      </c>
      <c r="AL30" s="6">
        <f t="shared" si="5"/>
        <v>14961981.888000002</v>
      </c>
      <c r="AM30" s="5">
        <v>26280</v>
      </c>
      <c r="AN30" s="6">
        <v>508.33</v>
      </c>
      <c r="AO30" s="6">
        <f t="shared" si="6"/>
        <v>13358912.4</v>
      </c>
      <c r="AP30" s="6">
        <f t="shared" si="7"/>
        <v>14961981.888000002</v>
      </c>
      <c r="AQ30" s="6">
        <v>26352</v>
      </c>
      <c r="AR30" s="5">
        <v>508.33</v>
      </c>
      <c r="AS30" s="6">
        <f t="shared" si="8"/>
        <v>13395512.16</v>
      </c>
      <c r="AT30" s="6">
        <f t="shared" si="9"/>
        <v>15002973.619200002</v>
      </c>
      <c r="AU30" s="6">
        <f t="shared" si="10"/>
        <v>131544</v>
      </c>
      <c r="AV30" s="8">
        <f>SUM(AC30+AG30+AK30+AO30+AS30)</f>
        <v>66867761.519999996</v>
      </c>
      <c r="AW30" s="8">
        <f t="shared" si="0"/>
        <v>74891892.9024</v>
      </c>
      <c r="AX30" s="4" t="s">
        <v>149</v>
      </c>
      <c r="AY30" s="4" t="s">
        <v>145</v>
      </c>
      <c r="AZ30" s="4" t="s">
        <v>143</v>
      </c>
      <c r="BA30" s="4"/>
      <c r="BB30" s="4"/>
      <c r="BC30" s="4"/>
      <c r="BD30" s="4"/>
      <c r="BE30" s="4"/>
      <c r="BF30" s="4"/>
      <c r="BG30" s="4"/>
      <c r="BH30" s="4"/>
      <c r="BI30" s="4"/>
    </row>
    <row r="31" spans="1:61" s="14" customFormat="1" ht="25.5" customHeight="1">
      <c r="A31" s="3"/>
      <c r="B31" s="4" t="s">
        <v>146</v>
      </c>
      <c r="C31" s="3"/>
      <c r="D31" s="31" t="s">
        <v>172</v>
      </c>
      <c r="E31" s="3" t="s">
        <v>127</v>
      </c>
      <c r="F31" s="3" t="s">
        <v>142</v>
      </c>
      <c r="G31" s="11" t="s">
        <v>143</v>
      </c>
      <c r="H31" s="3" t="s">
        <v>128</v>
      </c>
      <c r="I31" s="3"/>
      <c r="J31" s="3"/>
      <c r="K31" s="3">
        <v>0</v>
      </c>
      <c r="L31" s="3">
        <v>710000000</v>
      </c>
      <c r="M31" s="11" t="s">
        <v>144</v>
      </c>
      <c r="N31" s="4" t="s">
        <v>160</v>
      </c>
      <c r="O31" s="3" t="s">
        <v>28</v>
      </c>
      <c r="P31" s="11">
        <v>150000000</v>
      </c>
      <c r="Q31" s="11" t="s">
        <v>140</v>
      </c>
      <c r="R31" s="3"/>
      <c r="S31" s="4" t="s">
        <v>129</v>
      </c>
      <c r="T31" s="3"/>
      <c r="U31" s="3"/>
      <c r="V31" s="3">
        <v>0</v>
      </c>
      <c r="W31" s="3">
        <v>0</v>
      </c>
      <c r="X31" s="3">
        <v>100</v>
      </c>
      <c r="Y31" s="4" t="s">
        <v>130</v>
      </c>
      <c r="Z31" s="3" t="s">
        <v>109</v>
      </c>
      <c r="AA31" s="5">
        <v>13176</v>
      </c>
      <c r="AB31" s="5">
        <v>508.33</v>
      </c>
      <c r="AC31" s="6">
        <v>0</v>
      </c>
      <c r="AD31" s="6">
        <f t="shared" si="1"/>
        <v>0</v>
      </c>
      <c r="AE31" s="5">
        <v>13140</v>
      </c>
      <c r="AF31" s="6">
        <v>508.33</v>
      </c>
      <c r="AG31" s="6">
        <f t="shared" si="2"/>
        <v>6679456.2</v>
      </c>
      <c r="AH31" s="6">
        <f t="shared" si="3"/>
        <v>7480990.944000001</v>
      </c>
      <c r="AI31" s="5">
        <v>13140</v>
      </c>
      <c r="AJ31" s="6">
        <v>508.33</v>
      </c>
      <c r="AK31" s="6">
        <f t="shared" si="4"/>
        <v>6679456.2</v>
      </c>
      <c r="AL31" s="6">
        <f t="shared" si="5"/>
        <v>7480990.944000001</v>
      </c>
      <c r="AM31" s="5">
        <v>13140</v>
      </c>
      <c r="AN31" s="6">
        <v>508.33</v>
      </c>
      <c r="AO31" s="6">
        <f t="shared" si="6"/>
        <v>6679456.2</v>
      </c>
      <c r="AP31" s="6">
        <f t="shared" si="7"/>
        <v>7480990.944000001</v>
      </c>
      <c r="AQ31" s="6">
        <v>13176</v>
      </c>
      <c r="AR31" s="5">
        <v>508.33</v>
      </c>
      <c r="AS31" s="6">
        <f t="shared" si="8"/>
        <v>6697756.08</v>
      </c>
      <c r="AT31" s="6">
        <f t="shared" si="9"/>
        <v>7501486.809600001</v>
      </c>
      <c r="AU31" s="6">
        <f t="shared" si="10"/>
        <v>65772</v>
      </c>
      <c r="AV31" s="8">
        <v>0</v>
      </c>
      <c r="AW31" s="8">
        <f t="shared" si="0"/>
        <v>0</v>
      </c>
      <c r="AX31" s="4" t="s">
        <v>149</v>
      </c>
      <c r="AY31" s="4" t="s">
        <v>145</v>
      </c>
      <c r="AZ31" s="4" t="s">
        <v>143</v>
      </c>
      <c r="BA31" s="4"/>
      <c r="BB31" s="4"/>
      <c r="BC31" s="4"/>
      <c r="BD31" s="4"/>
      <c r="BE31" s="4"/>
      <c r="BF31" s="4"/>
      <c r="BG31" s="4"/>
      <c r="BH31" s="4"/>
      <c r="BI31" s="4"/>
    </row>
    <row r="32" spans="1:61" s="14" customFormat="1" ht="25.5" customHeight="1">
      <c r="A32" s="7"/>
      <c r="B32" s="4" t="s">
        <v>185</v>
      </c>
      <c r="C32" s="7"/>
      <c r="D32" s="31" t="s">
        <v>196</v>
      </c>
      <c r="E32" s="3" t="s">
        <v>127</v>
      </c>
      <c r="F32" s="3" t="s">
        <v>142</v>
      </c>
      <c r="G32" s="11" t="s">
        <v>143</v>
      </c>
      <c r="H32" s="3" t="s">
        <v>128</v>
      </c>
      <c r="I32" s="3"/>
      <c r="J32" s="3"/>
      <c r="K32" s="3">
        <v>0</v>
      </c>
      <c r="L32" s="3">
        <v>710000000</v>
      </c>
      <c r="M32" s="11" t="s">
        <v>144</v>
      </c>
      <c r="N32" s="4" t="s">
        <v>154</v>
      </c>
      <c r="O32" s="3" t="s">
        <v>28</v>
      </c>
      <c r="P32" s="11">
        <v>150000000</v>
      </c>
      <c r="Q32" s="11" t="s">
        <v>140</v>
      </c>
      <c r="R32" s="3"/>
      <c r="S32" s="4" t="s">
        <v>129</v>
      </c>
      <c r="T32" s="3"/>
      <c r="U32" s="3"/>
      <c r="V32" s="3">
        <v>0</v>
      </c>
      <c r="W32" s="3">
        <v>0</v>
      </c>
      <c r="X32" s="3">
        <v>100</v>
      </c>
      <c r="Y32" s="4" t="s">
        <v>130</v>
      </c>
      <c r="Z32" s="3" t="s">
        <v>109</v>
      </c>
      <c r="AA32" s="5">
        <v>9882</v>
      </c>
      <c r="AB32" s="5">
        <v>508.33</v>
      </c>
      <c r="AC32" s="6">
        <f>AA32*AB32</f>
        <v>5023317.06</v>
      </c>
      <c r="AD32" s="6">
        <f t="shared" si="1"/>
        <v>5626115.1072</v>
      </c>
      <c r="AE32" s="5">
        <v>13140</v>
      </c>
      <c r="AF32" s="6">
        <v>508.33</v>
      </c>
      <c r="AG32" s="6">
        <f t="shared" si="2"/>
        <v>6679456.2</v>
      </c>
      <c r="AH32" s="6">
        <f t="shared" si="3"/>
        <v>7480990.944000001</v>
      </c>
      <c r="AI32" s="5">
        <v>13140</v>
      </c>
      <c r="AJ32" s="6">
        <v>508.33</v>
      </c>
      <c r="AK32" s="6">
        <f t="shared" si="4"/>
        <v>6679456.2</v>
      </c>
      <c r="AL32" s="6">
        <f t="shared" si="5"/>
        <v>7480990.944000001</v>
      </c>
      <c r="AM32" s="5">
        <v>13140</v>
      </c>
      <c r="AN32" s="6">
        <v>508.33</v>
      </c>
      <c r="AO32" s="6">
        <f t="shared" si="6"/>
        <v>6679456.2</v>
      </c>
      <c r="AP32" s="6">
        <f t="shared" si="7"/>
        <v>7480990.944000001</v>
      </c>
      <c r="AQ32" s="6">
        <v>13176</v>
      </c>
      <c r="AR32" s="5">
        <v>508.33</v>
      </c>
      <c r="AS32" s="6">
        <f t="shared" si="8"/>
        <v>6697756.08</v>
      </c>
      <c r="AT32" s="6">
        <f t="shared" si="9"/>
        <v>7501486.809600001</v>
      </c>
      <c r="AU32" s="6">
        <f t="shared" si="10"/>
        <v>62478</v>
      </c>
      <c r="AV32" s="8">
        <f>SUM(AC32+AG32+AK32+AO32+AS32)</f>
        <v>31759441.740000002</v>
      </c>
      <c r="AW32" s="8">
        <f t="shared" si="0"/>
        <v>35570574.7488</v>
      </c>
      <c r="AX32" s="4" t="s">
        <v>149</v>
      </c>
      <c r="AY32" s="4" t="s">
        <v>145</v>
      </c>
      <c r="AZ32" s="4" t="s">
        <v>143</v>
      </c>
      <c r="BA32" s="15"/>
      <c r="BB32" s="15"/>
      <c r="BC32" s="15"/>
      <c r="BD32" s="15"/>
      <c r="BE32" s="15"/>
      <c r="BF32" s="15"/>
      <c r="BG32" s="15"/>
      <c r="BH32" s="15"/>
      <c r="BI32" s="15"/>
    </row>
    <row r="33" spans="1:61" s="14" customFormat="1" ht="25.5" customHeight="1">
      <c r="A33" s="7"/>
      <c r="B33" s="15" t="s">
        <v>146</v>
      </c>
      <c r="C33" s="7"/>
      <c r="D33" s="32" t="s">
        <v>173</v>
      </c>
      <c r="E33" s="7" t="s">
        <v>127</v>
      </c>
      <c r="F33" s="7" t="s">
        <v>142</v>
      </c>
      <c r="G33" s="33" t="s">
        <v>143</v>
      </c>
      <c r="H33" s="7" t="s">
        <v>128</v>
      </c>
      <c r="I33" s="7"/>
      <c r="J33" s="7"/>
      <c r="K33" s="7">
        <v>0</v>
      </c>
      <c r="L33" s="7">
        <v>710000000</v>
      </c>
      <c r="M33" s="33" t="s">
        <v>144</v>
      </c>
      <c r="N33" s="4" t="s">
        <v>160</v>
      </c>
      <c r="O33" s="7" t="s">
        <v>28</v>
      </c>
      <c r="P33" s="33">
        <v>270000000</v>
      </c>
      <c r="Q33" s="33" t="s">
        <v>141</v>
      </c>
      <c r="R33" s="7"/>
      <c r="S33" s="15" t="s">
        <v>129</v>
      </c>
      <c r="T33" s="7"/>
      <c r="U33" s="7"/>
      <c r="V33" s="7">
        <v>0</v>
      </c>
      <c r="W33" s="7">
        <v>0</v>
      </c>
      <c r="X33" s="7">
        <v>100</v>
      </c>
      <c r="Y33" s="15" t="s">
        <v>130</v>
      </c>
      <c r="Z33" s="7" t="s">
        <v>109</v>
      </c>
      <c r="AA33" s="34">
        <v>8784</v>
      </c>
      <c r="AB33" s="34">
        <v>508.33</v>
      </c>
      <c r="AC33" s="16">
        <v>0</v>
      </c>
      <c r="AD33" s="16">
        <f t="shared" si="1"/>
        <v>0</v>
      </c>
      <c r="AE33" s="34">
        <v>8760</v>
      </c>
      <c r="AF33" s="16">
        <v>508.33</v>
      </c>
      <c r="AG33" s="16">
        <f t="shared" si="2"/>
        <v>4452970.8</v>
      </c>
      <c r="AH33" s="16">
        <f t="shared" si="3"/>
        <v>4987327.296</v>
      </c>
      <c r="AI33" s="34">
        <v>8760</v>
      </c>
      <c r="AJ33" s="16">
        <v>508.33</v>
      </c>
      <c r="AK33" s="16">
        <f t="shared" si="4"/>
        <v>4452970.8</v>
      </c>
      <c r="AL33" s="16">
        <f t="shared" si="5"/>
        <v>4987327.296</v>
      </c>
      <c r="AM33" s="34">
        <v>8760</v>
      </c>
      <c r="AN33" s="16">
        <v>508.33</v>
      </c>
      <c r="AO33" s="16">
        <f t="shared" si="6"/>
        <v>4452970.8</v>
      </c>
      <c r="AP33" s="16">
        <f t="shared" si="7"/>
        <v>4987327.296</v>
      </c>
      <c r="AQ33" s="16">
        <v>8784</v>
      </c>
      <c r="AR33" s="34">
        <v>508.33</v>
      </c>
      <c r="AS33" s="16">
        <f t="shared" si="8"/>
        <v>4465170.72</v>
      </c>
      <c r="AT33" s="16">
        <f t="shared" si="9"/>
        <v>5000991.2064000005</v>
      </c>
      <c r="AU33" s="16">
        <f t="shared" si="10"/>
        <v>43848</v>
      </c>
      <c r="AV33" s="35">
        <v>0</v>
      </c>
      <c r="AW33" s="35">
        <f t="shared" si="0"/>
        <v>0</v>
      </c>
      <c r="AX33" s="15" t="s">
        <v>149</v>
      </c>
      <c r="AY33" s="15" t="s">
        <v>145</v>
      </c>
      <c r="AZ33" s="15" t="s">
        <v>143</v>
      </c>
      <c r="BA33" s="15"/>
      <c r="BB33" s="15"/>
      <c r="BC33" s="15"/>
      <c r="BD33" s="15"/>
      <c r="BE33" s="15"/>
      <c r="BF33" s="15"/>
      <c r="BG33" s="15"/>
      <c r="BH33" s="15"/>
      <c r="BI33" s="15"/>
    </row>
    <row r="34" spans="1:61" s="14" customFormat="1" ht="25.5" customHeight="1">
      <c r="A34" s="7"/>
      <c r="B34" s="4" t="s">
        <v>185</v>
      </c>
      <c r="C34" s="7"/>
      <c r="D34" s="31" t="s">
        <v>197</v>
      </c>
      <c r="E34" s="3" t="s">
        <v>127</v>
      </c>
      <c r="F34" s="3" t="s">
        <v>142</v>
      </c>
      <c r="G34" s="11" t="s">
        <v>143</v>
      </c>
      <c r="H34" s="3" t="s">
        <v>128</v>
      </c>
      <c r="I34" s="3"/>
      <c r="J34" s="3"/>
      <c r="K34" s="3">
        <v>0</v>
      </c>
      <c r="L34" s="3">
        <v>710000000</v>
      </c>
      <c r="M34" s="11" t="s">
        <v>144</v>
      </c>
      <c r="N34" s="4" t="s">
        <v>154</v>
      </c>
      <c r="O34" s="3" t="s">
        <v>28</v>
      </c>
      <c r="P34" s="11">
        <v>270000000</v>
      </c>
      <c r="Q34" s="11" t="s">
        <v>141</v>
      </c>
      <c r="R34" s="3"/>
      <c r="S34" s="4" t="s">
        <v>129</v>
      </c>
      <c r="T34" s="3"/>
      <c r="U34" s="3"/>
      <c r="V34" s="3">
        <v>0</v>
      </c>
      <c r="W34" s="3">
        <v>0</v>
      </c>
      <c r="X34" s="3">
        <v>100</v>
      </c>
      <c r="Y34" s="4" t="s">
        <v>130</v>
      </c>
      <c r="Z34" s="3" t="s">
        <v>109</v>
      </c>
      <c r="AA34" s="5">
        <v>6588</v>
      </c>
      <c r="AB34" s="5">
        <v>508.33</v>
      </c>
      <c r="AC34" s="6">
        <f>AA34*AB34</f>
        <v>3348878.04</v>
      </c>
      <c r="AD34" s="6">
        <f t="shared" si="1"/>
        <v>3750743.4048000006</v>
      </c>
      <c r="AE34" s="5">
        <v>8760</v>
      </c>
      <c r="AF34" s="6">
        <v>508.33</v>
      </c>
      <c r="AG34" s="6">
        <f t="shared" si="2"/>
        <v>4452970.8</v>
      </c>
      <c r="AH34" s="6">
        <f t="shared" si="3"/>
        <v>4987327.296</v>
      </c>
      <c r="AI34" s="5">
        <v>8760</v>
      </c>
      <c r="AJ34" s="6">
        <v>508.33</v>
      </c>
      <c r="AK34" s="6">
        <f t="shared" si="4"/>
        <v>4452970.8</v>
      </c>
      <c r="AL34" s="6">
        <f t="shared" si="5"/>
        <v>4987327.296</v>
      </c>
      <c r="AM34" s="5">
        <v>8760</v>
      </c>
      <c r="AN34" s="6">
        <v>508.33</v>
      </c>
      <c r="AO34" s="6">
        <f t="shared" si="6"/>
        <v>4452970.8</v>
      </c>
      <c r="AP34" s="6">
        <f t="shared" si="7"/>
        <v>4987327.296</v>
      </c>
      <c r="AQ34" s="6">
        <v>8784</v>
      </c>
      <c r="AR34" s="5">
        <v>508.33</v>
      </c>
      <c r="AS34" s="6">
        <f t="shared" si="8"/>
        <v>4465170.72</v>
      </c>
      <c r="AT34" s="6">
        <f t="shared" si="9"/>
        <v>5000991.2064000005</v>
      </c>
      <c r="AU34" s="6">
        <f t="shared" si="10"/>
        <v>41652</v>
      </c>
      <c r="AV34" s="8">
        <f>SUM(AC34+AG34+AK34+AO34+AS34)</f>
        <v>21172961.16</v>
      </c>
      <c r="AW34" s="8">
        <f t="shared" si="0"/>
        <v>23713716.4992</v>
      </c>
      <c r="AX34" s="4" t="s">
        <v>149</v>
      </c>
      <c r="AY34" s="4" t="s">
        <v>145</v>
      </c>
      <c r="AZ34" s="4" t="s">
        <v>143</v>
      </c>
      <c r="BA34" s="15"/>
      <c r="BB34" s="15"/>
      <c r="BC34" s="15"/>
      <c r="BD34" s="15"/>
      <c r="BE34" s="15"/>
      <c r="BF34" s="15"/>
      <c r="BG34" s="15"/>
      <c r="BH34" s="15"/>
      <c r="BI34" s="15"/>
    </row>
    <row r="35" spans="1:61" s="14" customFormat="1" ht="25.5" customHeight="1">
      <c r="A35" s="7"/>
      <c r="B35" s="15" t="s">
        <v>146</v>
      </c>
      <c r="C35" s="7"/>
      <c r="D35" s="36" t="s">
        <v>177</v>
      </c>
      <c r="E35" s="7" t="s">
        <v>178</v>
      </c>
      <c r="F35" s="7" t="s">
        <v>179</v>
      </c>
      <c r="G35" s="33" t="s">
        <v>180</v>
      </c>
      <c r="H35" s="7" t="s">
        <v>128</v>
      </c>
      <c r="I35" s="7"/>
      <c r="J35" s="7"/>
      <c r="K35" s="7">
        <v>0</v>
      </c>
      <c r="L35" s="7">
        <v>710000000</v>
      </c>
      <c r="M35" s="33" t="s">
        <v>147</v>
      </c>
      <c r="N35" s="4" t="s">
        <v>154</v>
      </c>
      <c r="O35" s="7" t="s">
        <v>28</v>
      </c>
      <c r="P35" s="33">
        <v>710000000</v>
      </c>
      <c r="Q35" s="33" t="s">
        <v>181</v>
      </c>
      <c r="R35" s="7"/>
      <c r="S35" s="15" t="s">
        <v>182</v>
      </c>
      <c r="T35" s="7"/>
      <c r="U35" s="7"/>
      <c r="V35" s="7">
        <v>0</v>
      </c>
      <c r="W35" s="7">
        <v>0</v>
      </c>
      <c r="X35" s="7">
        <v>100</v>
      </c>
      <c r="Y35" s="15" t="s">
        <v>183</v>
      </c>
      <c r="Z35" s="7" t="s">
        <v>109</v>
      </c>
      <c r="AA35" s="34">
        <v>1</v>
      </c>
      <c r="AB35" s="34">
        <v>6935000</v>
      </c>
      <c r="AC35" s="16">
        <v>6935000</v>
      </c>
      <c r="AD35" s="16">
        <v>7767200.000000001</v>
      </c>
      <c r="AE35" s="34">
        <v>1</v>
      </c>
      <c r="AF35" s="16">
        <v>6935000</v>
      </c>
      <c r="AG35" s="16">
        <v>6935000</v>
      </c>
      <c r="AH35" s="16">
        <v>7767200.000000001</v>
      </c>
      <c r="AI35" s="34">
        <v>1</v>
      </c>
      <c r="AJ35" s="16">
        <v>6935000</v>
      </c>
      <c r="AK35" s="16">
        <v>6935000</v>
      </c>
      <c r="AL35" s="16">
        <v>7767200.000000001</v>
      </c>
      <c r="AM35" s="34"/>
      <c r="AN35" s="16"/>
      <c r="AO35" s="16"/>
      <c r="AP35" s="16"/>
      <c r="AQ35" s="16"/>
      <c r="AR35" s="34"/>
      <c r="AS35" s="16"/>
      <c r="AT35" s="16"/>
      <c r="AU35" s="16">
        <v>3</v>
      </c>
      <c r="AV35" s="35">
        <v>0</v>
      </c>
      <c r="AW35" s="35">
        <v>0</v>
      </c>
      <c r="AX35" s="15" t="s">
        <v>149</v>
      </c>
      <c r="AY35" s="15" t="s">
        <v>184</v>
      </c>
      <c r="AZ35" s="15" t="s">
        <v>179</v>
      </c>
      <c r="BA35" s="15"/>
      <c r="BB35" s="15"/>
      <c r="BC35" s="15"/>
      <c r="BD35" s="15"/>
      <c r="BE35" s="15"/>
      <c r="BF35" s="15"/>
      <c r="BG35" s="15"/>
      <c r="BH35" s="15"/>
      <c r="BI35" s="15"/>
    </row>
    <row r="36" spans="1:61" s="14" customFormat="1" ht="25.5" customHeight="1">
      <c r="A36" s="7"/>
      <c r="B36" s="4" t="s">
        <v>185</v>
      </c>
      <c r="C36" s="7"/>
      <c r="D36" s="37" t="s">
        <v>200</v>
      </c>
      <c r="E36" s="7" t="s">
        <v>178</v>
      </c>
      <c r="F36" s="7" t="s">
        <v>179</v>
      </c>
      <c r="G36" s="33" t="s">
        <v>180</v>
      </c>
      <c r="H36" s="7" t="s">
        <v>128</v>
      </c>
      <c r="I36" s="7"/>
      <c r="J36" s="7"/>
      <c r="K36" s="7">
        <v>0</v>
      </c>
      <c r="L36" s="7">
        <v>710000000</v>
      </c>
      <c r="M36" s="33" t="s">
        <v>147</v>
      </c>
      <c r="N36" s="4" t="s">
        <v>199</v>
      </c>
      <c r="O36" s="7" t="s">
        <v>28</v>
      </c>
      <c r="P36" s="33">
        <v>710000000</v>
      </c>
      <c r="Q36" s="33" t="s">
        <v>181</v>
      </c>
      <c r="R36" s="7"/>
      <c r="S36" s="15" t="s">
        <v>201</v>
      </c>
      <c r="T36" s="7"/>
      <c r="U36" s="7"/>
      <c r="V36" s="7">
        <v>0</v>
      </c>
      <c r="W36" s="7">
        <v>0</v>
      </c>
      <c r="X36" s="7">
        <v>100</v>
      </c>
      <c r="Y36" s="15" t="s">
        <v>183</v>
      </c>
      <c r="Z36" s="7" t="s">
        <v>109</v>
      </c>
      <c r="AA36" s="38">
        <v>1</v>
      </c>
      <c r="AB36" s="39">
        <v>0</v>
      </c>
      <c r="AC36" s="39">
        <v>0</v>
      </c>
      <c r="AD36" s="39">
        <v>0</v>
      </c>
      <c r="AE36" s="38">
        <v>1</v>
      </c>
      <c r="AF36" s="38">
        <v>6935000</v>
      </c>
      <c r="AG36" s="38">
        <v>6935000</v>
      </c>
      <c r="AH36" s="38">
        <v>7767200.000000001</v>
      </c>
      <c r="AI36" s="38">
        <v>1</v>
      </c>
      <c r="AJ36" s="38">
        <v>6935000</v>
      </c>
      <c r="AK36" s="38">
        <v>6935000</v>
      </c>
      <c r="AL36" s="38">
        <v>7767200.000000001</v>
      </c>
      <c r="AM36" s="38">
        <v>1</v>
      </c>
      <c r="AN36" s="38">
        <v>6935000</v>
      </c>
      <c r="AO36" s="38">
        <f>AM36*AN36</f>
        <v>6935000</v>
      </c>
      <c r="AP36" s="38">
        <f>AO36*1.12</f>
        <v>7767200.000000001</v>
      </c>
      <c r="AQ36" s="38"/>
      <c r="AR36" s="38"/>
      <c r="AS36" s="38"/>
      <c r="AT36" s="38"/>
      <c r="AU36" s="40">
        <v>1</v>
      </c>
      <c r="AV36" s="41">
        <v>0</v>
      </c>
      <c r="AW36" s="8">
        <v>0</v>
      </c>
      <c r="AX36" s="4" t="s">
        <v>149</v>
      </c>
      <c r="AY36" s="4" t="s">
        <v>202</v>
      </c>
      <c r="AZ36" s="4" t="s">
        <v>203</v>
      </c>
      <c r="BA36" s="12"/>
      <c r="BB36" s="12"/>
      <c r="BC36" s="12"/>
      <c r="BD36" s="12"/>
      <c r="BE36" s="12"/>
      <c r="BF36" s="12"/>
      <c r="BG36" s="12"/>
      <c r="BH36" s="12"/>
      <c r="BI36" s="12"/>
    </row>
    <row r="37" spans="1:61" s="14" customFormat="1" ht="25.5" customHeight="1">
      <c r="A37" s="7"/>
      <c r="B37" s="4" t="s">
        <v>185</v>
      </c>
      <c r="C37" s="12"/>
      <c r="D37" s="12" t="s">
        <v>231</v>
      </c>
      <c r="E37" s="12" t="s">
        <v>178</v>
      </c>
      <c r="F37" s="4" t="s">
        <v>179</v>
      </c>
      <c r="G37" s="4" t="s">
        <v>180</v>
      </c>
      <c r="H37" s="12" t="s">
        <v>128</v>
      </c>
      <c r="I37" s="12"/>
      <c r="J37" s="12"/>
      <c r="K37" s="12">
        <v>0</v>
      </c>
      <c r="L37" s="12">
        <v>710000000</v>
      </c>
      <c r="M37" s="4" t="s">
        <v>147</v>
      </c>
      <c r="N37" s="12" t="s">
        <v>232</v>
      </c>
      <c r="O37" s="12" t="s">
        <v>28</v>
      </c>
      <c r="P37" s="12">
        <v>710000000</v>
      </c>
      <c r="Q37" s="4" t="s">
        <v>181</v>
      </c>
      <c r="R37" s="12"/>
      <c r="S37" s="12" t="s">
        <v>201</v>
      </c>
      <c r="T37" s="12"/>
      <c r="U37" s="12"/>
      <c r="V37" s="12">
        <v>0</v>
      </c>
      <c r="W37" s="12">
        <v>0</v>
      </c>
      <c r="X37" s="12">
        <v>100</v>
      </c>
      <c r="Y37" s="4" t="s">
        <v>183</v>
      </c>
      <c r="Z37" s="12" t="s">
        <v>109</v>
      </c>
      <c r="AA37" s="38">
        <v>1</v>
      </c>
      <c r="AB37" s="39">
        <v>0</v>
      </c>
      <c r="AC37" s="39">
        <v>0</v>
      </c>
      <c r="AD37" s="39">
        <v>0</v>
      </c>
      <c r="AE37" s="38">
        <v>1</v>
      </c>
      <c r="AF37" s="38">
        <v>6935000</v>
      </c>
      <c r="AG37" s="38">
        <v>6935000</v>
      </c>
      <c r="AH37" s="38">
        <v>7767200.000000001</v>
      </c>
      <c r="AI37" s="38">
        <v>1</v>
      </c>
      <c r="AJ37" s="38">
        <v>6935000</v>
      </c>
      <c r="AK37" s="38">
        <v>6935000</v>
      </c>
      <c r="AL37" s="38">
        <v>7767200.000000001</v>
      </c>
      <c r="AM37" s="38">
        <v>1</v>
      </c>
      <c r="AN37" s="38">
        <v>6935000</v>
      </c>
      <c r="AO37" s="38">
        <f>AM37*AN37</f>
        <v>6935000</v>
      </c>
      <c r="AP37" s="38">
        <f>AO37*1.12</f>
        <v>7767200.000000001</v>
      </c>
      <c r="AQ37" s="38"/>
      <c r="AR37" s="38"/>
      <c r="AS37" s="38"/>
      <c r="AT37" s="38"/>
      <c r="AU37" s="40">
        <v>1</v>
      </c>
      <c r="AV37" s="41">
        <v>20805000</v>
      </c>
      <c r="AW37" s="40">
        <v>23301600.000000004</v>
      </c>
      <c r="AX37" s="4" t="s">
        <v>149</v>
      </c>
      <c r="AY37" s="4" t="s">
        <v>202</v>
      </c>
      <c r="AZ37" s="4" t="s">
        <v>203</v>
      </c>
      <c r="BA37" s="12"/>
      <c r="BB37" s="12"/>
      <c r="BC37" s="12"/>
      <c r="BD37" s="12"/>
      <c r="BE37" s="12"/>
      <c r="BF37" s="12"/>
      <c r="BG37" s="12"/>
      <c r="BH37" s="12"/>
      <c r="BI37" s="12"/>
    </row>
    <row r="38" spans="1:61" s="14" customFormat="1" ht="25.5" customHeight="1">
      <c r="A38" s="7"/>
      <c r="B38" s="4" t="s">
        <v>146</v>
      </c>
      <c r="C38" s="7"/>
      <c r="D38" s="37" t="s">
        <v>217</v>
      </c>
      <c r="E38" s="7" t="s">
        <v>204</v>
      </c>
      <c r="F38" s="7" t="s">
        <v>205</v>
      </c>
      <c r="G38" s="33" t="s">
        <v>205</v>
      </c>
      <c r="H38" s="7" t="s">
        <v>206</v>
      </c>
      <c r="I38" s="7" t="s">
        <v>207</v>
      </c>
      <c r="J38" s="7"/>
      <c r="K38" s="7" t="s">
        <v>208</v>
      </c>
      <c r="L38" s="7" t="s">
        <v>209</v>
      </c>
      <c r="M38" s="33" t="s">
        <v>144</v>
      </c>
      <c r="N38" s="4" t="s">
        <v>210</v>
      </c>
      <c r="O38" s="7" t="s">
        <v>28</v>
      </c>
      <c r="P38" s="33" t="s">
        <v>211</v>
      </c>
      <c r="Q38" s="33" t="s">
        <v>212</v>
      </c>
      <c r="R38" s="7"/>
      <c r="S38" s="15" t="s">
        <v>129</v>
      </c>
      <c r="T38" s="7"/>
      <c r="U38" s="7"/>
      <c r="V38" s="7">
        <v>0</v>
      </c>
      <c r="W38" s="7" t="s">
        <v>208</v>
      </c>
      <c r="X38" s="7">
        <v>0</v>
      </c>
      <c r="Y38" s="15" t="s">
        <v>213</v>
      </c>
      <c r="Z38" s="7" t="s">
        <v>214</v>
      </c>
      <c r="AA38" s="38">
        <v>1</v>
      </c>
      <c r="AB38" s="39">
        <v>3232380000</v>
      </c>
      <c r="AC38" s="39">
        <v>3232380000</v>
      </c>
      <c r="AD38" s="39">
        <v>3232380000</v>
      </c>
      <c r="AE38" s="38">
        <v>1</v>
      </c>
      <c r="AF38" s="38">
        <v>3579820000</v>
      </c>
      <c r="AG38" s="38">
        <v>3579820000</v>
      </c>
      <c r="AH38" s="38">
        <v>3579820000</v>
      </c>
      <c r="AI38" s="38">
        <v>1</v>
      </c>
      <c r="AJ38" s="38">
        <v>3886609000</v>
      </c>
      <c r="AK38" s="38">
        <v>3886609000</v>
      </c>
      <c r="AL38" s="38">
        <v>3886609000</v>
      </c>
      <c r="AM38" s="38">
        <v>1</v>
      </c>
      <c r="AN38" s="38">
        <v>5246827000</v>
      </c>
      <c r="AO38" s="38">
        <v>5246827000</v>
      </c>
      <c r="AP38" s="38">
        <v>5246827000</v>
      </c>
      <c r="AQ38" s="38">
        <v>1</v>
      </c>
      <c r="AR38" s="38">
        <v>1911841000</v>
      </c>
      <c r="AS38" s="38">
        <v>1911841000</v>
      </c>
      <c r="AT38" s="38">
        <v>1911841000</v>
      </c>
      <c r="AU38" s="40">
        <v>1</v>
      </c>
      <c r="AV38" s="41">
        <v>0</v>
      </c>
      <c r="AW38" s="40">
        <v>0</v>
      </c>
      <c r="AX38" s="4" t="s">
        <v>149</v>
      </c>
      <c r="AY38" s="4" t="s">
        <v>215</v>
      </c>
      <c r="AZ38" s="4" t="s">
        <v>216</v>
      </c>
      <c r="BA38" s="12"/>
      <c r="BB38" s="12"/>
      <c r="BC38" s="12"/>
      <c r="BD38" s="12"/>
      <c r="BE38" s="12"/>
      <c r="BF38" s="12"/>
      <c r="BG38" s="12"/>
      <c r="BH38" s="12"/>
      <c r="BI38" s="12"/>
    </row>
    <row r="39" spans="1:61" s="14" customFormat="1" ht="25.5" customHeight="1">
      <c r="A39" s="7"/>
      <c r="B39" s="4" t="s">
        <v>185</v>
      </c>
      <c r="C39" s="7"/>
      <c r="D39" s="37" t="s">
        <v>218</v>
      </c>
      <c r="E39" s="7" t="s">
        <v>204</v>
      </c>
      <c r="F39" s="7" t="s">
        <v>205</v>
      </c>
      <c r="G39" s="33" t="s">
        <v>205</v>
      </c>
      <c r="H39" s="7" t="s">
        <v>206</v>
      </c>
      <c r="I39" s="7" t="s">
        <v>207</v>
      </c>
      <c r="J39" s="7"/>
      <c r="K39" s="7" t="s">
        <v>208</v>
      </c>
      <c r="L39" s="7" t="s">
        <v>209</v>
      </c>
      <c r="M39" s="33" t="s">
        <v>144</v>
      </c>
      <c r="N39" s="4" t="s">
        <v>199</v>
      </c>
      <c r="O39" s="7" t="s">
        <v>28</v>
      </c>
      <c r="P39" s="33" t="s">
        <v>211</v>
      </c>
      <c r="Q39" s="33" t="s">
        <v>212</v>
      </c>
      <c r="R39" s="7"/>
      <c r="S39" s="15" t="s">
        <v>129</v>
      </c>
      <c r="T39" s="7"/>
      <c r="U39" s="7"/>
      <c r="V39" s="7">
        <v>0</v>
      </c>
      <c r="W39" s="7" t="s">
        <v>208</v>
      </c>
      <c r="X39" s="7" t="s">
        <v>219</v>
      </c>
      <c r="Y39" s="15" t="s">
        <v>213</v>
      </c>
      <c r="Z39" s="7" t="s">
        <v>214</v>
      </c>
      <c r="AA39" s="38">
        <v>1</v>
      </c>
      <c r="AB39" s="38">
        <v>1873581000</v>
      </c>
      <c r="AC39" s="38">
        <f>AA39*AB39</f>
        <v>1873581000</v>
      </c>
      <c r="AD39" s="38">
        <f>AC39</f>
        <v>1873581000</v>
      </c>
      <c r="AE39" s="38">
        <v>1</v>
      </c>
      <c r="AF39" s="38">
        <v>3578388000</v>
      </c>
      <c r="AG39" s="38">
        <f>AE39*AF39</f>
        <v>3578388000</v>
      </c>
      <c r="AH39" s="38">
        <f>AG39</f>
        <v>3578388000</v>
      </c>
      <c r="AI39" s="38">
        <v>1</v>
      </c>
      <c r="AJ39" s="38">
        <v>3885054000</v>
      </c>
      <c r="AK39" s="38">
        <f>AI39*AJ39</f>
        <v>3885054000</v>
      </c>
      <c r="AL39" s="38">
        <f>AK39</f>
        <v>3885054000</v>
      </c>
      <c r="AM39" s="38">
        <v>1</v>
      </c>
      <c r="AN39" s="38">
        <v>5244729000</v>
      </c>
      <c r="AO39" s="38">
        <f>AM39*AN39</f>
        <v>5244729000</v>
      </c>
      <c r="AP39" s="38">
        <f>AO39</f>
        <v>5244729000</v>
      </c>
      <c r="AQ39" s="38">
        <v>1</v>
      </c>
      <c r="AR39" s="38">
        <v>1911076000</v>
      </c>
      <c r="AS39" s="38">
        <f>AQ39*AR39</f>
        <v>1911076000</v>
      </c>
      <c r="AT39" s="38">
        <f>AS39</f>
        <v>1911076000</v>
      </c>
      <c r="AU39" s="40">
        <v>1</v>
      </c>
      <c r="AV39" s="41">
        <f>AC39+AG39+AK39+AO39+AS39</f>
        <v>16492828000</v>
      </c>
      <c r="AW39" s="41">
        <f>AD39+AH39+AL39+AP39+AT39</f>
        <v>16492828000</v>
      </c>
      <c r="AX39" s="4" t="s">
        <v>149</v>
      </c>
      <c r="AY39" s="4" t="s">
        <v>215</v>
      </c>
      <c r="AZ39" s="4" t="s">
        <v>216</v>
      </c>
      <c r="BA39" s="12"/>
      <c r="BB39" s="12"/>
      <c r="BC39" s="12"/>
      <c r="BD39" s="12"/>
      <c r="BE39" s="12"/>
      <c r="BF39" s="12"/>
      <c r="BG39" s="12"/>
      <c r="BH39" s="12"/>
      <c r="BI39" s="12"/>
    </row>
    <row r="40" spans="1:61" s="14" customFormat="1" ht="25.5" customHeight="1">
      <c r="A40" s="7"/>
      <c r="B40" s="4" t="s">
        <v>146</v>
      </c>
      <c r="C40" s="4"/>
      <c r="D40" s="4" t="s">
        <v>220</v>
      </c>
      <c r="E40" s="4" t="s">
        <v>221</v>
      </c>
      <c r="F40" s="4" t="s">
        <v>222</v>
      </c>
      <c r="G40" s="4" t="s">
        <v>222</v>
      </c>
      <c r="H40" s="4" t="s">
        <v>206</v>
      </c>
      <c r="I40" s="4" t="s">
        <v>223</v>
      </c>
      <c r="J40" s="4"/>
      <c r="K40" s="4" t="s">
        <v>208</v>
      </c>
      <c r="L40" s="4">
        <v>710000000</v>
      </c>
      <c r="M40" s="4" t="s">
        <v>224</v>
      </c>
      <c r="N40" s="4" t="s">
        <v>210</v>
      </c>
      <c r="O40" s="4" t="s">
        <v>28</v>
      </c>
      <c r="P40" s="4" t="s">
        <v>225</v>
      </c>
      <c r="Q40" s="4" t="s">
        <v>212</v>
      </c>
      <c r="R40" s="4"/>
      <c r="S40" s="4" t="s">
        <v>129</v>
      </c>
      <c r="T40" s="4"/>
      <c r="U40" s="4"/>
      <c r="V40" s="4">
        <v>0</v>
      </c>
      <c r="W40" s="4">
        <v>0</v>
      </c>
      <c r="X40" s="4">
        <v>100</v>
      </c>
      <c r="Y40" s="4" t="s">
        <v>226</v>
      </c>
      <c r="Z40" s="4" t="s">
        <v>109</v>
      </c>
      <c r="AA40" s="8">
        <f>1826*366</f>
        <v>668316</v>
      </c>
      <c r="AB40" s="8">
        <v>2495</v>
      </c>
      <c r="AC40" s="8">
        <f>AA40*AB40</f>
        <v>1667448420</v>
      </c>
      <c r="AD40" s="8">
        <v>1867542230.4</v>
      </c>
      <c r="AE40" s="8">
        <v>666351.55</v>
      </c>
      <c r="AF40" s="8">
        <v>2495</v>
      </c>
      <c r="AG40" s="8">
        <f>AE40*AF40</f>
        <v>1662547117.25</v>
      </c>
      <c r="AH40" s="8">
        <v>1862052771.3200002</v>
      </c>
      <c r="AI40" s="8">
        <v>666351.55</v>
      </c>
      <c r="AJ40" s="8">
        <v>2495</v>
      </c>
      <c r="AK40" s="8">
        <f>AI40*AJ40</f>
        <v>1662547117.25</v>
      </c>
      <c r="AL40" s="8">
        <v>1862052771.3200002</v>
      </c>
      <c r="AM40" s="8">
        <v>666351.55</v>
      </c>
      <c r="AN40" s="8">
        <v>2495</v>
      </c>
      <c r="AO40" s="8">
        <f>AM40*AN40</f>
        <v>1662547117.25</v>
      </c>
      <c r="AP40" s="8">
        <v>1862052771.3200002</v>
      </c>
      <c r="AQ40" s="8">
        <v>668177.17</v>
      </c>
      <c r="AR40" s="8">
        <v>2495</v>
      </c>
      <c r="AS40" s="8">
        <f>AQ40*AR40</f>
        <v>1667102039.15</v>
      </c>
      <c r="AT40" s="8">
        <v>1867154283.8480003</v>
      </c>
      <c r="AU40" s="8">
        <f>AA40+AE40+AI40+AM40+AQ40</f>
        <v>3335547.8200000003</v>
      </c>
      <c r="AV40" s="8">
        <f>SUM(AC40+AG40+AK40+AO40+AS40)</f>
        <v>8322191810.9</v>
      </c>
      <c r="AW40" s="8">
        <f>AV40*1.12</f>
        <v>9320854828.208</v>
      </c>
      <c r="AX40" s="4" t="s">
        <v>149</v>
      </c>
      <c r="AY40" s="4" t="s">
        <v>227</v>
      </c>
      <c r="AZ40" s="4" t="s">
        <v>228</v>
      </c>
      <c r="BA40" s="4"/>
      <c r="BB40" s="4"/>
      <c r="BC40" s="4"/>
      <c r="BD40" s="4"/>
      <c r="BE40" s="4"/>
      <c r="BF40" s="4"/>
      <c r="BG40" s="4"/>
      <c r="BH40" s="4"/>
      <c r="BI40" s="4"/>
    </row>
    <row r="41" spans="1:61" s="18" customFormat="1" ht="25.5" customHeight="1">
      <c r="A41" s="42"/>
      <c r="B41" s="26" t="s">
        <v>175</v>
      </c>
      <c r="C41" s="42"/>
      <c r="D41" s="42"/>
      <c r="E41" s="42"/>
      <c r="F41" s="26"/>
      <c r="G41" s="26"/>
      <c r="H41" s="42"/>
      <c r="I41" s="42"/>
      <c r="J41" s="42"/>
      <c r="K41" s="42"/>
      <c r="L41" s="42"/>
      <c r="M41" s="26"/>
      <c r="N41" s="42"/>
      <c r="O41" s="42"/>
      <c r="P41" s="42"/>
      <c r="Q41" s="26"/>
      <c r="R41" s="42"/>
      <c r="S41" s="42"/>
      <c r="T41" s="42"/>
      <c r="U41" s="42"/>
      <c r="V41" s="42"/>
      <c r="W41" s="42"/>
      <c r="X41" s="42"/>
      <c r="Y41" s="26"/>
      <c r="Z41" s="42"/>
      <c r="AA41" s="42"/>
      <c r="AB41" s="42"/>
      <c r="AC41" s="42"/>
      <c r="AD41" s="42"/>
      <c r="AE41" s="42"/>
      <c r="AF41" s="42"/>
      <c r="AG41" s="42"/>
      <c r="AH41" s="42"/>
      <c r="AI41" s="42"/>
      <c r="AJ41" s="42"/>
      <c r="AK41" s="42"/>
      <c r="AL41" s="42"/>
      <c r="AM41" s="42"/>
      <c r="AN41" s="42"/>
      <c r="AO41" s="42"/>
      <c r="AP41" s="42"/>
      <c r="AQ41" s="42"/>
      <c r="AR41" s="42"/>
      <c r="AS41" s="42"/>
      <c r="AT41" s="42"/>
      <c r="AU41" s="42"/>
      <c r="AV41" s="43">
        <f>SUM(AV11:AV40)</f>
        <v>25655467286.159996</v>
      </c>
      <c r="AW41" s="43">
        <f>SUM(AW11:AW40)</f>
        <v>26754984000.4992</v>
      </c>
      <c r="AX41" s="42"/>
      <c r="AY41" s="42"/>
      <c r="AZ41" s="42"/>
      <c r="BA41" s="42"/>
      <c r="BB41" s="42"/>
      <c r="BC41" s="42"/>
      <c r="BD41" s="42"/>
      <c r="BE41" s="42"/>
      <c r="BF41" s="42"/>
      <c r="BG41" s="42"/>
      <c r="BH41" s="42"/>
      <c r="BI41" s="42"/>
    </row>
    <row r="42" spans="1:61" ht="25.5" customHeight="1">
      <c r="A42" s="12"/>
      <c r="B42" s="42" t="s">
        <v>176</v>
      </c>
      <c r="C42" s="12"/>
      <c r="D42" s="12"/>
      <c r="E42" s="12"/>
      <c r="F42" s="4"/>
      <c r="G42" s="4"/>
      <c r="H42" s="12"/>
      <c r="I42" s="12"/>
      <c r="J42" s="12"/>
      <c r="K42" s="12"/>
      <c r="L42" s="12"/>
      <c r="M42" s="4"/>
      <c r="N42" s="12"/>
      <c r="O42" s="12"/>
      <c r="P42" s="12"/>
      <c r="Q42" s="4"/>
      <c r="R42" s="12"/>
      <c r="S42" s="12"/>
      <c r="T42" s="12"/>
      <c r="U42" s="12"/>
      <c r="V42" s="12"/>
      <c r="W42" s="12"/>
      <c r="X42" s="12"/>
      <c r="Y42" s="4"/>
      <c r="Z42" s="12"/>
      <c r="AA42" s="12"/>
      <c r="AB42" s="12"/>
      <c r="AC42" s="12"/>
      <c r="AD42" s="12"/>
      <c r="AE42" s="12"/>
      <c r="AF42" s="12"/>
      <c r="AG42" s="12"/>
      <c r="AH42" s="12"/>
      <c r="AI42" s="12"/>
      <c r="AJ42" s="12"/>
      <c r="AK42" s="12"/>
      <c r="AL42" s="12"/>
      <c r="AM42" s="12"/>
      <c r="AN42" s="12"/>
      <c r="AO42" s="12"/>
      <c r="AP42" s="12"/>
      <c r="AQ42" s="12"/>
      <c r="AR42" s="12"/>
      <c r="AS42" s="12"/>
      <c r="AT42" s="12"/>
      <c r="AU42" s="12"/>
      <c r="AV42" s="44">
        <f>AV10+AV41</f>
        <v>25655467286.159996</v>
      </c>
      <c r="AW42" s="44">
        <f>AW10+AW41</f>
        <v>26754984000.4992</v>
      </c>
      <c r="AX42" s="12"/>
      <c r="AY42" s="12"/>
      <c r="AZ42" s="12"/>
      <c r="BA42" s="12"/>
      <c r="BB42" s="12"/>
      <c r="BC42" s="12"/>
      <c r="BD42" s="12"/>
      <c r="BE42" s="12"/>
      <c r="BF42" s="12"/>
      <c r="BG42" s="12"/>
      <c r="BH42" s="12"/>
      <c r="BI42" s="12"/>
    </row>
  </sheetData>
  <sheetProtection/>
  <mergeCells count="60">
    <mergeCell ref="A4:A6"/>
    <mergeCell ref="AY4:AZ4"/>
    <mergeCell ref="L4:L6"/>
    <mergeCell ref="M4:M6"/>
    <mergeCell ref="AW5:AW6"/>
    <mergeCell ref="D4:D6"/>
    <mergeCell ref="I4:I6"/>
    <mergeCell ref="Z4:Z6"/>
    <mergeCell ref="AH5:AH6"/>
    <mergeCell ref="E4:E6"/>
    <mergeCell ref="BA4:BI4"/>
    <mergeCell ref="AY5:AY6"/>
    <mergeCell ref="AZ5:AZ6"/>
    <mergeCell ref="BA5:BC5"/>
    <mergeCell ref="BD5:BF5"/>
    <mergeCell ref="BG5:BI5"/>
    <mergeCell ref="G4:G6"/>
    <mergeCell ref="N4:N6"/>
    <mergeCell ref="T5:U5"/>
    <mergeCell ref="S4:U4"/>
    <mergeCell ref="Q4:Q6"/>
    <mergeCell ref="O4:O6"/>
    <mergeCell ref="AP5:AP6"/>
    <mergeCell ref="AO5:AO6"/>
    <mergeCell ref="AN5:AN6"/>
    <mergeCell ref="AM5:AM6"/>
    <mergeCell ref="AI4:AL4"/>
    <mergeCell ref="AJ5:AJ6"/>
    <mergeCell ref="AM4:AP4"/>
    <mergeCell ref="AK5:AK6"/>
    <mergeCell ref="AL5:AL6"/>
    <mergeCell ref="AI5:AI6"/>
    <mergeCell ref="AA4:AD4"/>
    <mergeCell ref="AF5:AF6"/>
    <mergeCell ref="AG5:AG6"/>
    <mergeCell ref="AA5:AA6"/>
    <mergeCell ref="AB5:AB6"/>
    <mergeCell ref="AC5:AC6"/>
    <mergeCell ref="AD5:AD6"/>
    <mergeCell ref="AE5:AE6"/>
    <mergeCell ref="AE4:AH4"/>
    <mergeCell ref="B4:B6"/>
    <mergeCell ref="C4:C6"/>
    <mergeCell ref="Y4:Y6"/>
    <mergeCell ref="R4:R6"/>
    <mergeCell ref="H4:H6"/>
    <mergeCell ref="K4:K6"/>
    <mergeCell ref="J4:J6"/>
    <mergeCell ref="P4:P6"/>
    <mergeCell ref="V4:X5"/>
    <mergeCell ref="F4:F6"/>
    <mergeCell ref="AQ4:AT4"/>
    <mergeCell ref="AQ5:AQ6"/>
    <mergeCell ref="AR5:AR6"/>
    <mergeCell ref="AS5:AS6"/>
    <mergeCell ref="AT5:AT6"/>
    <mergeCell ref="AX4:AX6"/>
    <mergeCell ref="AU5:AU6"/>
    <mergeCell ref="AV5:AV6"/>
    <mergeCell ref="AU4:AW4"/>
  </mergeCells>
  <dataValidations count="7">
    <dataValidation type="list" allowBlank="1" showInputMessage="1" showErrorMessage="1" sqref="H13:H40">
      <formula1>Способ_закупок</formula1>
    </dataValidation>
    <dataValidation type="list" allowBlank="1" showInputMessage="1" showErrorMessage="1" sqref="I13:I40">
      <formula1>осн</formula1>
    </dataValidation>
    <dataValidation type="list" allowBlank="1" showInputMessage="1" showErrorMessage="1" sqref="R13:R40">
      <formula1>Инкотермс</formula1>
    </dataValidation>
    <dataValidation type="list" allowBlank="1" showInputMessage="1" showErrorMessage="1" sqref="Z13:Z40">
      <formula1>НДС</formula1>
    </dataValidation>
    <dataValidation type="whole" allowBlank="1" showInputMessage="1" showErrorMessage="1" sqref="K13:K40 V13:X40">
      <formula1>0</formula1>
      <formula2>100</formula2>
    </dataValidation>
    <dataValidation type="textLength" operator="equal" allowBlank="1" showInputMessage="1" showErrorMessage="1" error="Код КАТО должен содержать 9 символов" sqref="P13:P40 L13:L40">
      <formula1>9</formula1>
    </dataValidation>
    <dataValidation type="list" allowBlank="1" showInputMessage="1" showErrorMessage="1" sqref="J13:J40">
      <formula1>Приоритет_закупок</formula1>
    </dataValidation>
  </dataValidations>
  <printOptions/>
  <pageMargins left="0.31496062992125984" right="0.31496062992125984" top="0.35433070866141736" bottom="0.35433070866141736" header="0.31496062992125984" footer="0.31496062992125984"/>
  <pageSetup horizontalDpi="600" verticalDpi="600" orientation="landscape" scale="54" r:id="rId1"/>
  <colBreaks count="2" manualBreakCount="2">
    <brk id="15" max="21" man="1"/>
    <brk id="47"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10" t="s">
        <v>51</v>
      </c>
      <c r="B2" s="10"/>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103</v>
      </c>
    </row>
    <row r="3" ht="15">
      <c r="B3"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105</v>
      </c>
    </row>
    <row r="4" ht="15">
      <c r="B4" t="s">
        <v>106</v>
      </c>
    </row>
    <row r="5" ht="15">
      <c r="B5" t="s">
        <v>107</v>
      </c>
    </row>
    <row r="6" ht="15">
      <c r="B6"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106</v>
      </c>
    </row>
    <row r="4" ht="15">
      <c r="B4" t="s">
        <v>107</v>
      </c>
    </row>
    <row r="5" ht="15">
      <c r="B5"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109</v>
      </c>
    </row>
    <row r="4" ht="15">
      <c r="B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2020-05-05T04:02:37Z</dcterms:modified>
  <cp:category/>
  <cp:version/>
  <cp:contentType/>
  <cp:contentStatus/>
</cp:coreProperties>
</file>