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995" windowWidth="28830" windowHeight="3945" tabRatio="442"/>
  </bookViews>
  <sheets>
    <sheet name="Отчет АРЕМ 1 кв.2014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1Без_имени" localSheetId="0">#REF!</definedName>
    <definedName name="_1Без_имени">#REF!</definedName>
    <definedName name="_a" localSheetId="0">#REF!</definedName>
    <definedName name="_a">#REF!</definedName>
    <definedName name="_a_13" localSheetId="0">#REF!</definedName>
    <definedName name="_a_13">#REF!</definedName>
    <definedName name="_a_16" localSheetId="0">#REF!</definedName>
    <definedName name="_a_16">#REF!</definedName>
    <definedName name="_a_18" localSheetId="0">#REF!</definedName>
    <definedName name="_a_18">#REF!</definedName>
    <definedName name="_m" localSheetId="0">#REF!</definedName>
    <definedName name="_m">#REF!</definedName>
    <definedName name="_m_13" localSheetId="0">#REF!</definedName>
    <definedName name="_m_13">#REF!</definedName>
    <definedName name="_m_16" localSheetId="0">#REF!</definedName>
    <definedName name="_m_16">#REF!</definedName>
    <definedName name="_m_18" localSheetId="0">#REF!</definedName>
    <definedName name="_m_18">#REF!</definedName>
    <definedName name="_n" localSheetId="0">#REF!</definedName>
    <definedName name="_n">#REF!</definedName>
    <definedName name="_n_13" localSheetId="0">#REF!</definedName>
    <definedName name="_n_13">#REF!</definedName>
    <definedName name="_n_16" localSheetId="0">#REF!</definedName>
    <definedName name="_n_16">#REF!</definedName>
    <definedName name="_n_18" localSheetId="0">#REF!</definedName>
    <definedName name="_n_18">#REF!</definedName>
    <definedName name="_o" localSheetId="0">#REF!</definedName>
    <definedName name="_o">#REF!</definedName>
    <definedName name="_o_13" localSheetId="0">#REF!</definedName>
    <definedName name="_o_13">#REF!</definedName>
    <definedName name="_o_16" localSheetId="0">#REF!</definedName>
    <definedName name="_o_16">#REF!</definedName>
    <definedName name="_o_18" localSheetId="0">#REF!</definedName>
    <definedName name="_o_18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A">[0]!A</definedName>
    <definedName name="as">[0]!as</definedName>
    <definedName name="AS2DocOpenMode" hidden="1">"AS2DocumentEdit"</definedName>
    <definedName name="assel" localSheetId="0">#REF!</definedName>
    <definedName name="assel">#REF!</definedName>
    <definedName name="Beg_Bal" localSheetId="0">#REF!</definedName>
    <definedName name="Beg_Bal">#REF!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ClDate">[3]Info!$G$6</definedName>
    <definedName name="CompOt">#N/A</definedName>
    <definedName name="CompOt_11">CompOt_11</definedName>
    <definedName name="CompOt_12">CompOt_12</definedName>
    <definedName name="CompOt_13">CompOt_13</definedName>
    <definedName name="CompOt_14">CompOt_14</definedName>
    <definedName name="CompOt_16">CompOt_16</definedName>
    <definedName name="CompOt_17">CompOt_17</definedName>
    <definedName name="CompOt_18">CompOt_18</definedName>
    <definedName name="CompOt_19">CompOt_19</definedName>
    <definedName name="CompRas">#N/A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1">#N/A</definedName>
    <definedName name="compras2">[0]!compras2</definedName>
    <definedName name="d" hidden="1">{#N/A,#N/A,TRUE,"Лист1";#N/A,#N/A,TRUE,"Лист2";#N/A,#N/A,TRUE,"Лист3"}</definedName>
    <definedName name="Data" localSheetId="0">#REF!</definedName>
    <definedName name="Data">#REF!</definedName>
    <definedName name="ddd">#N/A</definedName>
    <definedName name="det">#N/A</definedName>
    <definedName name="dg">#N/A</definedName>
    <definedName name="e">[0]!e</definedName>
    <definedName name="End_Bal" localSheetId="0">#REF!</definedName>
    <definedName name="End_Bal">#REF!</definedName>
    <definedName name="et">[0]!et</definedName>
    <definedName name="ew">#N/A</definedName>
    <definedName name="ew_11">ew_11</definedName>
    <definedName name="ew_12">ew_12</definedName>
    <definedName name="ew_13">ew_13</definedName>
    <definedName name="ew_14">ew_14</definedName>
    <definedName name="ew_16">ew_16</definedName>
    <definedName name="ew_17">ew_17</definedName>
    <definedName name="ew_18">ew_18</definedName>
    <definedName name="ew_19">ew_19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tra_Pay" localSheetId="0">#REF!</definedName>
    <definedName name="Extra_Pay">#REF!</definedName>
    <definedName name="ey">[0]!ey</definedName>
    <definedName name="f">#N/A</definedName>
    <definedName name="fa">[0]!fa</definedName>
    <definedName name="fg">#N/A</definedName>
    <definedName name="fg_11">fg_11</definedName>
    <definedName name="fg_12">fg_12</definedName>
    <definedName name="fg_13">fg_13</definedName>
    <definedName name="fg_14">fg_14</definedName>
    <definedName name="fg_16">fg_16</definedName>
    <definedName name="fg_17">fg_17</definedName>
    <definedName name="fg_18">fg_18</definedName>
    <definedName name="fg_19">fg_19</definedName>
    <definedName name="fgh" hidden="1">{#N/A,#N/A,TRUE,"Лист1";#N/A,#N/A,TRUE,"Лист2";#N/A,#N/A,TRUE,"Лист3"}</definedName>
    <definedName name="fs">[0]!fs</definedName>
    <definedName name="Full_Print" localSheetId="0">#REF!</definedName>
    <definedName name="Full_Print">#REF!</definedName>
    <definedName name="g" hidden="1">{#N/A,#N/A,TRUE,"Лист1";#N/A,#N/A,TRUE,"Лист2";#N/A,#N/A,TRUE,"Лист3"}</definedName>
    <definedName name="h">[0]!h</definedName>
    <definedName name="Header_Row" localSheetId="0">ROW(#REF!)</definedName>
    <definedName name="Header_Row">ROW(#REF!)</definedName>
    <definedName name="hjjh" hidden="1">{#N/A,#N/A,TRUE,"Лист1";#N/A,#N/A,TRUE,"Лист2";#N/A,#N/A,TRUE,"Лист3"}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o">[0]!io</definedName>
    <definedName name="iu">[0]!iu</definedName>
    <definedName name="J">[0]!J</definedName>
    <definedName name="k">#N/A</definedName>
    <definedName name="k_11">k_11</definedName>
    <definedName name="k_12">k_12</definedName>
    <definedName name="k_13">k_13</definedName>
    <definedName name="k_14">k_14</definedName>
    <definedName name="k_16">k_16</definedName>
    <definedName name="k_17">k_17</definedName>
    <definedName name="k_18">k_18</definedName>
    <definedName name="k_19">k_19</definedName>
    <definedName name="kj" hidden="1">{#N/A,#N/A,TRUE,"Лист1";#N/A,#N/A,TRUE,"Лист2";#N/A,#N/A,TRUE,"Лист3"}</definedName>
    <definedName name="kto">[4]Форма2!$C$19:$C$24,[4]Форма2!$E$19:$F$24,[4]Форма2!$D$26:$F$31,[4]Форма2!$C$33:$C$38,[4]Форма2!$E$33:$F$38,[4]Форма2!$D$40:$F$43,[4]Форма2!$C$45:$C$48,[4]Форма2!$E$45:$F$48,[4]Форма2!$C$19</definedName>
    <definedName name="l">[0]!l</definedName>
    <definedName name="Last_Row">#N/A</definedName>
    <definedName name="lg">[0]!lg</definedName>
    <definedName name="lk">[0]!lk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_2005">'[5]1NK'!$R$10:$R$1877</definedName>
    <definedName name="m_2006">'[5]1NK'!$S$10:$S$1838</definedName>
    <definedName name="m_2007">'[5]1NK'!$T$10:$T$1838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 localSheetId="0">#REF!</definedName>
    <definedName name="m_dep_I_17">#REF!</definedName>
    <definedName name="m_dep_I_18" localSheetId="0">#REF!</definedName>
    <definedName name="m_dep_I_18">#REF!</definedName>
    <definedName name="m_dep_I1" localSheetId="0">#REF!</definedName>
    <definedName name="m_dep_I1">#REF!</definedName>
    <definedName name="m_dep_I1_13" localSheetId="0">#REF!</definedName>
    <definedName name="m_dep_I1_13">#REF!</definedName>
    <definedName name="m_dep_I1_16" localSheetId="0">#REF!</definedName>
    <definedName name="m_dep_I1_16">#REF!</definedName>
    <definedName name="m_dep_I1_17" localSheetId="0">#REF!</definedName>
    <definedName name="m_dep_I1_17">#REF!</definedName>
    <definedName name="m_dep_I1_18" localSheetId="0">#REF!</definedName>
    <definedName name="m_dep_I1_18">#REF!</definedName>
    <definedName name="m_dep_N" localSheetId="0">#REF!</definedName>
    <definedName name="m_dep_N">#REF!</definedName>
    <definedName name="m_dep_N_13" localSheetId="0">#REF!</definedName>
    <definedName name="m_dep_N_13">#REF!</definedName>
    <definedName name="m_dep_N_16" localSheetId="0">#REF!</definedName>
    <definedName name="m_dep_N_16">#REF!</definedName>
    <definedName name="m_dep_N_17" localSheetId="0">#REF!</definedName>
    <definedName name="m_dep_N_17">#REF!</definedName>
    <definedName name="m_dep_N_18" localSheetId="0">#REF!</definedName>
    <definedName name="m_dep_N_18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'[6]2.2 ОтклОТМ'!$G$1:$G$65536</definedName>
    <definedName name="m_OTM2006">'[6]2.2 ОтклОТМ'!$J$1:$J$65536</definedName>
    <definedName name="m_OTM2007">'[6]2.2 ОтклОТМ'!$M$1:$M$65536</definedName>
    <definedName name="m_OTM2008">'[6]2.2 ОтклОТМ'!$P$1:$P$65536</definedName>
    <definedName name="m_OTM2009">'[6]2.2 ОтклОТМ'!$S$1:$S$65536</definedName>
    <definedName name="m_OTM2010">'[6]2.2 ОтклОТМ'!$V$1:$V$65536</definedName>
    <definedName name="m_OTMizm">'[6]1.3.2 ОТМ'!$K$1:$K$65536</definedName>
    <definedName name="m_OTMkod">'[6]1.3.2 ОТМ'!$A$1:$A$65536</definedName>
    <definedName name="m_OTMnomer">'[6]1.3.2 ОТМ'!$H$1:$H$65536</definedName>
    <definedName name="m_OTMpokaz">'[6]1.3.2 ОТМ'!$I$1:$I$65536</definedName>
    <definedName name="m_p2003" localSheetId="0">#REF!</definedName>
    <definedName name="m_p2003">#REF!</definedName>
    <definedName name="m_Predpr_I">[6]Предпр!$C$3:$C$29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[6]Предпр!$D$3:$D$29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[6]ЦентрЗатр!$A$2:$G$71</definedName>
    <definedName name="m_Zatrat_13">[7]ЦентрЗатр!$A$2:$G$71</definedName>
    <definedName name="m_Zatrat_16">[7]ЦентрЗатр!$A$2:$G$71</definedName>
    <definedName name="m_Zatrat_18">[7]ЦентрЗатр!$A$2:$G$71</definedName>
    <definedName name="m_Zatrat_Ed">[6]ЦентрЗатр!$E$2:$E$71</definedName>
    <definedName name="m_Zatrat_Ed_13">[8]ЦентрЗатр!$E$2:$E$71</definedName>
    <definedName name="m_Zatrat_Ed_16">[8]ЦентрЗатр!$E$2:$E$71</definedName>
    <definedName name="m_Zatrat_Ed_18">[8]ЦентрЗатр!$E$2:$E$71</definedName>
    <definedName name="m_Zatrat_K">[6]ЦентрЗатр!$F$2:$F$71</definedName>
    <definedName name="m_Zatrat_K_13">[8]ЦентрЗатр!$F$2:$F$71</definedName>
    <definedName name="m_Zatrat_K_16">[8]ЦентрЗатр!$F$2:$F$71</definedName>
    <definedName name="m_Zatrat_K_18">[8]ЦентрЗатр!$F$2:$F$71</definedName>
    <definedName name="m_Zatrat_N">[6]ЦентрЗатр!$G$2:$G$71</definedName>
    <definedName name="m_Zatrat_N_13">[7]ЦентрЗатр!$G$2:$G$71</definedName>
    <definedName name="m_Zatrat_N_16">[7]ЦентрЗатр!$G$2:$G$71</definedName>
    <definedName name="m_Zatrat_N_18">[7]ЦентрЗатр!$G$2:$G$71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 localSheetId="0">#REF!</definedName>
    <definedName name="mas_1_17">#REF!</definedName>
    <definedName name="mas_1_18" localSheetId="0">#REF!</definedName>
    <definedName name="mas_1_18">#REF!</definedName>
    <definedName name="mas_2" localSheetId="0">#REF!</definedName>
    <definedName name="mas_2">#REF!</definedName>
    <definedName name="mas_2_13" localSheetId="0">#REF!</definedName>
    <definedName name="mas_2_13">#REF!</definedName>
    <definedName name="mas_2_16" localSheetId="0">#REF!</definedName>
    <definedName name="mas_2_16">#REF!</definedName>
    <definedName name="mas_2_17" localSheetId="0">#REF!</definedName>
    <definedName name="mas_2_17">#REF!</definedName>
    <definedName name="mas_2_18" localSheetId="0">#REF!</definedName>
    <definedName name="mas_2_18">#REF!</definedName>
    <definedName name="mas_2_new" localSheetId="0">#REF!</definedName>
    <definedName name="mas_2_new">#REF!</definedName>
    <definedName name="mas_2_new_13" localSheetId="0">#REF!</definedName>
    <definedName name="mas_2_new_13">#REF!</definedName>
    <definedName name="mas_2_new_16" localSheetId="0">#REF!</definedName>
    <definedName name="mas_2_new_16">#REF!</definedName>
    <definedName name="mas_2_new_17" localSheetId="0">#REF!</definedName>
    <definedName name="mas_2_new_17">#REF!</definedName>
    <definedName name="mas_2_new_18" localSheetId="0">#REF!</definedName>
    <definedName name="mas_2_new_18">#REF!</definedName>
    <definedName name="mas_3" localSheetId="0">#REF!</definedName>
    <definedName name="mas_3">#REF!</definedName>
    <definedName name="mas_3_13" localSheetId="0">#REF!</definedName>
    <definedName name="mas_3_13">#REF!</definedName>
    <definedName name="mas_3_16" localSheetId="0">#REF!</definedName>
    <definedName name="mas_3_16">#REF!</definedName>
    <definedName name="mas_3_17" localSheetId="0">#REF!</definedName>
    <definedName name="mas_3_17">#REF!</definedName>
    <definedName name="mas_3_18" localSheetId="0">#REF!</definedName>
    <definedName name="mas_3_18">#REF!</definedName>
    <definedName name="mas_4" localSheetId="0">#REF!</definedName>
    <definedName name="mas_4">#REF!</definedName>
    <definedName name="mas_4_13" localSheetId="0">#REF!</definedName>
    <definedName name="mas_4_13">#REF!</definedName>
    <definedName name="mas_4_16" localSheetId="0">#REF!</definedName>
    <definedName name="mas_4_16">#REF!</definedName>
    <definedName name="mas_4_17" localSheetId="0">#REF!</definedName>
    <definedName name="mas_4_17">#REF!</definedName>
    <definedName name="mas_4_18" localSheetId="0">#REF!</definedName>
    <definedName name="mas_4_18">#REF!</definedName>
    <definedName name="mas_new" localSheetId="0">#REF!</definedName>
    <definedName name="mas_new">#REF!</definedName>
    <definedName name="mas_new_13" localSheetId="0">#REF!</definedName>
    <definedName name="mas_new_13">#REF!</definedName>
    <definedName name="mas_new_16" localSheetId="0">#REF!</definedName>
    <definedName name="mas_new_16">#REF!</definedName>
    <definedName name="mas_new_17" localSheetId="0">#REF!</definedName>
    <definedName name="mas_new_17">#REF!</definedName>
    <definedName name="mas_new_18" localSheetId="0">#REF!</definedName>
    <definedName name="mas_new_18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s_spisok_13" localSheetId="0">#REF!</definedName>
    <definedName name="mas_spisok_13">#REF!</definedName>
    <definedName name="mas_spisok_16" localSheetId="0">#REF!</definedName>
    <definedName name="mas_spisok_16">#REF!</definedName>
    <definedName name="mas_spisok_18" localSheetId="0">#REF!</definedName>
    <definedName name="mas_spisok_18">#REF!</definedName>
    <definedName name="net" localSheetId="0">#REF!</definedName>
    <definedName name="net">#REF!</definedName>
    <definedName name="Num_Pmt_Per_Year" localSheetId="0">#REF!</definedName>
    <definedName name="Num_Pmt_Per_Year">#REF!</definedName>
    <definedName name="Number_of_Payments" localSheetId="0">MATCH(0.01,'Отчет АРЕМ 1 кв.2014'!End_Bal,-1)+1</definedName>
    <definedName name="Number_of_Payments">MATCH(0.01,End_Bal,-1)+1</definedName>
    <definedName name="OpDate">[3]Info!$G$5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DATE(YEAR('Отчет АРЕМ 1 кв.2014'!Loan_Start),MONTH('Отчет АРЕМ 1 кв.2014'!Loan_Start)+Payment_Number,DAY('Отчет АРЕМ 1 кв.2014'!Loan_Start))</definedName>
    <definedName name="Payment_Date">DATE(YEAR(Loan_Start),MONTH(Loan_Start)+Payment_Number,DAY(Loan_Start))</definedName>
    <definedName name="pf">[0]!pf</definedName>
    <definedName name="po" localSheetId="0">#REF!</definedName>
    <definedName name="po">#REF!</definedName>
    <definedName name="Princ" localSheetId="0">#REF!</definedName>
    <definedName name="Princ">#REF!</definedName>
    <definedName name="Print_Area_Reset" localSheetId="0">OFFSET('Отчет АРЕМ 1 кв.2014'!Full_Print,0,0,[0]!Last_Row)</definedName>
    <definedName name="Print_Area_Reset">OFFSET(Full_Print,0,0,Last_Row)</definedName>
    <definedName name="qe">[0]!qe</definedName>
    <definedName name="qr">[0]!qr</definedName>
    <definedName name="qt">[0]!qt</definedName>
    <definedName name="qwe">[9]Форма2!$C$19:$C$24,[9]Форма2!$E$19:$F$24,[9]Форма2!$D$26:$F$31,[9]Форма2!$C$33:$C$38,[9]Форма2!$E$33:$F$38,[9]Форма2!$D$40:$F$43,[9]Форма2!$C$45:$C$48,[9]Форма2!$E$45:$F$48,[9]Форма2!$C$19</definedName>
    <definedName name="qwe_13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qwe_16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qwe_18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rew" hidden="1">{#N/A,#N/A,TRUE,"Лист1";#N/A,#N/A,TRUE,"Лист2";#N/A,#N/A,TRUE,"Лист3"}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 localSheetId="0">#REF!</definedName>
    <definedName name="rngChartRange_16">#REF!</definedName>
    <definedName name="rngChartRange_18" localSheetId="0">#REF!</definedName>
    <definedName name="rngChartRange_18">#REF!</definedName>
    <definedName name="rngDataAll" localSheetId="0">#REF!</definedName>
    <definedName name="rngDataAll">#REF!</definedName>
    <definedName name="rngDataAll_13" localSheetId="0">#REF!</definedName>
    <definedName name="rngDataAll_13">#REF!</definedName>
    <definedName name="rngDataAll_16" localSheetId="0">#REF!</definedName>
    <definedName name="rngDataAll_16">#REF!</definedName>
    <definedName name="rngDataAll_18" localSheetId="0">#REF!</definedName>
    <definedName name="rngDataAll_18">#REF!</definedName>
    <definedName name="rngEnd" localSheetId="0">#REF!</definedName>
    <definedName name="rngEnd">#REF!</definedName>
    <definedName name="rngEnd_13" localSheetId="0">#REF!</definedName>
    <definedName name="rngEnd_13">#REF!</definedName>
    <definedName name="rngEnd_16" localSheetId="0">#REF!</definedName>
    <definedName name="rngEnd_16">#REF!</definedName>
    <definedName name="rngEnd_18" localSheetId="0">#REF!</definedName>
    <definedName name="rngEnd_18">#REF!</definedName>
    <definedName name="rngIATACode" localSheetId="0">#REF!</definedName>
    <definedName name="rngIATACode">#REF!</definedName>
    <definedName name="rngIATACode_13" localSheetId="0">#REF!</definedName>
    <definedName name="rngIATACode_13">#REF!</definedName>
    <definedName name="rngIATACode_16" localSheetId="0">#REF!</definedName>
    <definedName name="rngIATACode_16">#REF!</definedName>
    <definedName name="rngIATACode_18" localSheetId="0">#REF!</definedName>
    <definedName name="rngIATACode_18">#REF!</definedName>
    <definedName name="rngResStart" localSheetId="0">#REF!</definedName>
    <definedName name="rngResStart">#REF!</definedName>
    <definedName name="rngResStart_13" localSheetId="0">#REF!</definedName>
    <definedName name="rngResStart_13">#REF!</definedName>
    <definedName name="rngResStart_16" localSheetId="0">#REF!</definedName>
    <definedName name="rngResStart_16">#REF!</definedName>
    <definedName name="rngResStart_18" localSheetId="0">#REF!</definedName>
    <definedName name="rngResStart_18">#REF!</definedName>
    <definedName name="rngStart" localSheetId="0">#REF!</definedName>
    <definedName name="rngStart">#REF!</definedName>
    <definedName name="rngStart_13" localSheetId="0">#REF!</definedName>
    <definedName name="rngStart_13">#REF!</definedName>
    <definedName name="rngStart_16" localSheetId="0">#REF!</definedName>
    <definedName name="rngStart_16">#REF!</definedName>
    <definedName name="rngStart_18" localSheetId="0">#REF!</definedName>
    <definedName name="rngStart_18">#REF!</definedName>
    <definedName name="rngUpdate" localSheetId="0">#REF!</definedName>
    <definedName name="rngUpdate">#REF!</definedName>
    <definedName name="rngUpdate_13" localSheetId="0">#REF!</definedName>
    <definedName name="rngUpdate_13">#REF!</definedName>
    <definedName name="rngUpdate_16" localSheetId="0">#REF!</definedName>
    <definedName name="rngUpdate_16">#REF!</definedName>
    <definedName name="rngUpdate_18" localSheetId="0">#REF!</definedName>
    <definedName name="rngUpdate_18">#REF!</definedName>
    <definedName name="ru" hidden="1">{#N/A,#N/A,TRUE,"Лист1";#N/A,#N/A,TRUE,"Лист2";#N/A,#N/A,TRUE,"Лист3"}</definedName>
    <definedName name="s">[0]!s</definedName>
    <definedName name="S1_" localSheetId="0">#REF!</definedName>
    <definedName name="S1_">#REF!</definedName>
    <definedName name="S1__13" localSheetId="0">#REF!</definedName>
    <definedName name="S1__13">#REF!</definedName>
    <definedName name="S1__16" localSheetId="0">#REF!</definedName>
    <definedName name="S1__16">#REF!</definedName>
    <definedName name="S1__18" localSheetId="0">#REF!</definedName>
    <definedName name="S1__18">#REF!</definedName>
    <definedName name="s1_0" localSheetId="0">#REF!</definedName>
    <definedName name="s1_0">#REF!</definedName>
    <definedName name="s1_0_13" localSheetId="0">#REF!</definedName>
    <definedName name="s1_0_13">#REF!</definedName>
    <definedName name="s1_0_16" localSheetId="0">#REF!</definedName>
    <definedName name="s1_0_16">#REF!</definedName>
    <definedName name="s1_0_17" localSheetId="0">#REF!</definedName>
    <definedName name="s1_0_17">#REF!</definedName>
    <definedName name="s1_0_18" localSheetId="0">#REF!</definedName>
    <definedName name="s1_0_18">#REF!</definedName>
    <definedName name="s1_1" localSheetId="0">#REF!</definedName>
    <definedName name="s1_1">#REF!</definedName>
    <definedName name="s1_1_13" localSheetId="0">#REF!</definedName>
    <definedName name="s1_1_13">#REF!</definedName>
    <definedName name="s1_1_16" localSheetId="0">#REF!</definedName>
    <definedName name="s1_1_16">#REF!</definedName>
    <definedName name="s1_1_17" localSheetId="0">#REF!</definedName>
    <definedName name="s1_1_17">#REF!</definedName>
    <definedName name="s1_1_18" localSheetId="0">#REF!</definedName>
    <definedName name="s1_1_18">#REF!</definedName>
    <definedName name="S10_" localSheetId="0">#REF!</definedName>
    <definedName name="S10_">#REF!</definedName>
    <definedName name="S10__13" localSheetId="0">#REF!</definedName>
    <definedName name="S10__13">#REF!</definedName>
    <definedName name="S10__16" localSheetId="0">#REF!</definedName>
    <definedName name="S10__16">#REF!</definedName>
    <definedName name="S10__18" localSheetId="0">#REF!</definedName>
    <definedName name="S10__18">#REF!</definedName>
    <definedName name="S11_" localSheetId="0">#REF!</definedName>
    <definedName name="S11_">#REF!</definedName>
    <definedName name="S11__13" localSheetId="0">#REF!</definedName>
    <definedName name="S11__13">#REF!</definedName>
    <definedName name="S11__16" localSheetId="0">#REF!</definedName>
    <definedName name="S11__16">#REF!</definedName>
    <definedName name="S11__18" localSheetId="0">#REF!</definedName>
    <definedName name="S11__18">#REF!</definedName>
    <definedName name="S12_" localSheetId="0">#REF!</definedName>
    <definedName name="S12_">#REF!</definedName>
    <definedName name="S12__13" localSheetId="0">#REF!</definedName>
    <definedName name="S12__13">#REF!</definedName>
    <definedName name="S12__16" localSheetId="0">#REF!</definedName>
    <definedName name="S12__16">#REF!</definedName>
    <definedName name="S12__18" localSheetId="0">#REF!</definedName>
    <definedName name="S12__18">#REF!</definedName>
    <definedName name="S13_" localSheetId="0">#REF!</definedName>
    <definedName name="S13_">#REF!</definedName>
    <definedName name="S13__13" localSheetId="0">#REF!</definedName>
    <definedName name="S13__13">#REF!</definedName>
    <definedName name="S13__16" localSheetId="0">#REF!</definedName>
    <definedName name="S13__16">#REF!</definedName>
    <definedName name="S13__18" localSheetId="0">#REF!</definedName>
    <definedName name="S13__18">#REF!</definedName>
    <definedName name="S14_" localSheetId="0">#REF!</definedName>
    <definedName name="S14_">#REF!</definedName>
    <definedName name="S14__13" localSheetId="0">#REF!</definedName>
    <definedName name="S14__13">#REF!</definedName>
    <definedName name="S14__16" localSheetId="0">#REF!</definedName>
    <definedName name="S14__16">#REF!</definedName>
    <definedName name="S14__18" localSheetId="0">#REF!</definedName>
    <definedName name="S14__18">#REF!</definedName>
    <definedName name="S15_" localSheetId="0">#REF!</definedName>
    <definedName name="S15_">#REF!</definedName>
    <definedName name="S15__13" localSheetId="0">#REF!</definedName>
    <definedName name="S15__13">#REF!</definedName>
    <definedName name="S15__16" localSheetId="0">#REF!</definedName>
    <definedName name="S15__16">#REF!</definedName>
    <definedName name="S15__18" localSheetId="0">#REF!</definedName>
    <definedName name="S15__18">#REF!</definedName>
    <definedName name="S16_" localSheetId="0">#REF!</definedName>
    <definedName name="S16_">#REF!</definedName>
    <definedName name="S16__13" localSheetId="0">#REF!</definedName>
    <definedName name="S16__13">#REF!</definedName>
    <definedName name="S16__16" localSheetId="0">#REF!</definedName>
    <definedName name="S16__16">#REF!</definedName>
    <definedName name="S16__18" localSheetId="0">#REF!</definedName>
    <definedName name="S16__18">#REF!</definedName>
    <definedName name="S17_" localSheetId="0">#REF!</definedName>
    <definedName name="S17_">#REF!</definedName>
    <definedName name="S17__13" localSheetId="0">#REF!</definedName>
    <definedName name="S17__13">#REF!</definedName>
    <definedName name="S17__16" localSheetId="0">#REF!</definedName>
    <definedName name="S17__16">#REF!</definedName>
    <definedName name="S17__18" localSheetId="0">#REF!</definedName>
    <definedName name="S17__18">#REF!</definedName>
    <definedName name="S18_" localSheetId="0">#REF!</definedName>
    <definedName name="S18_">#REF!</definedName>
    <definedName name="S18__13" localSheetId="0">#REF!</definedName>
    <definedName name="S18__13">#REF!</definedName>
    <definedName name="S18__16" localSheetId="0">#REF!</definedName>
    <definedName name="S18__16">#REF!</definedName>
    <definedName name="S18__18" localSheetId="0">#REF!</definedName>
    <definedName name="S18__18">#REF!</definedName>
    <definedName name="S19_" localSheetId="0">#REF!</definedName>
    <definedName name="S19_">#REF!</definedName>
    <definedName name="S19__13" localSheetId="0">#REF!</definedName>
    <definedName name="S19__13">#REF!</definedName>
    <definedName name="S19__16" localSheetId="0">#REF!</definedName>
    <definedName name="S19__16">#REF!</definedName>
    <definedName name="S19__18" localSheetId="0">#REF!</definedName>
    <definedName name="S19__18">#REF!</definedName>
    <definedName name="S2_" localSheetId="0">#REF!</definedName>
    <definedName name="S2_">#REF!</definedName>
    <definedName name="S2__13" localSheetId="0">#REF!</definedName>
    <definedName name="S2__13">#REF!</definedName>
    <definedName name="S2__16" localSheetId="0">#REF!</definedName>
    <definedName name="S2__16">#REF!</definedName>
    <definedName name="S2__18" localSheetId="0">#REF!</definedName>
    <definedName name="S2__18">#REF!</definedName>
    <definedName name="S20_" localSheetId="0">#REF!</definedName>
    <definedName name="S20_">#REF!</definedName>
    <definedName name="S20__13" localSheetId="0">#REF!</definedName>
    <definedName name="S20__13">#REF!</definedName>
    <definedName name="S20__16" localSheetId="0">#REF!</definedName>
    <definedName name="S20__16">#REF!</definedName>
    <definedName name="S20__18" localSheetId="0">#REF!</definedName>
    <definedName name="S20__18">#REF!</definedName>
    <definedName name="S3_" localSheetId="0">#REF!</definedName>
    <definedName name="S3_">#REF!</definedName>
    <definedName name="S3__13" localSheetId="0">#REF!</definedName>
    <definedName name="S3__13">#REF!</definedName>
    <definedName name="S3__16" localSheetId="0">#REF!</definedName>
    <definedName name="S3__16">#REF!</definedName>
    <definedName name="S3__18" localSheetId="0">#REF!</definedName>
    <definedName name="S3__18">#REF!</definedName>
    <definedName name="S4_" localSheetId="0">#REF!</definedName>
    <definedName name="S4_">#REF!</definedName>
    <definedName name="S4__13" localSheetId="0">#REF!</definedName>
    <definedName name="S4__13">#REF!</definedName>
    <definedName name="S4__16" localSheetId="0">#REF!</definedName>
    <definedName name="S4__16">#REF!</definedName>
    <definedName name="S4__18" localSheetId="0">#REF!</definedName>
    <definedName name="S4__18">#REF!</definedName>
    <definedName name="S5_" localSheetId="0">#REF!</definedName>
    <definedName name="S5_">#REF!</definedName>
    <definedName name="S5__13" localSheetId="0">#REF!</definedName>
    <definedName name="S5__13">#REF!</definedName>
    <definedName name="S5__16" localSheetId="0">#REF!</definedName>
    <definedName name="S5__16">#REF!</definedName>
    <definedName name="S5__18" localSheetId="0">#REF!</definedName>
    <definedName name="S5__18">#REF!</definedName>
    <definedName name="S6_" localSheetId="0">#REF!</definedName>
    <definedName name="S6_">#REF!</definedName>
    <definedName name="S6__13" localSheetId="0">#REF!</definedName>
    <definedName name="S6__13">#REF!</definedName>
    <definedName name="S6__16" localSheetId="0">#REF!</definedName>
    <definedName name="S6__16">#REF!</definedName>
    <definedName name="S6__18" localSheetId="0">#REF!</definedName>
    <definedName name="S6__18">#REF!</definedName>
    <definedName name="S7_" localSheetId="0">#REF!</definedName>
    <definedName name="S7_">#REF!</definedName>
    <definedName name="S7__13" localSheetId="0">#REF!</definedName>
    <definedName name="S7__13">#REF!</definedName>
    <definedName name="S7__16" localSheetId="0">#REF!</definedName>
    <definedName name="S7__16">#REF!</definedName>
    <definedName name="S7__18" localSheetId="0">#REF!</definedName>
    <definedName name="S7__18">#REF!</definedName>
    <definedName name="S8_" localSheetId="0">#REF!</definedName>
    <definedName name="S8_">#REF!</definedName>
    <definedName name="S8__13" localSheetId="0">#REF!</definedName>
    <definedName name="S8__13">#REF!</definedName>
    <definedName name="S8__16" localSheetId="0">#REF!</definedName>
    <definedName name="S8__16">#REF!</definedName>
    <definedName name="S8__18" localSheetId="0">#REF!</definedName>
    <definedName name="S8__18">#REF!</definedName>
    <definedName name="S9_" localSheetId="0">#REF!</definedName>
    <definedName name="S9_">#REF!</definedName>
    <definedName name="S9__13" localSheetId="0">#REF!</definedName>
    <definedName name="S9__13">#REF!</definedName>
    <definedName name="S9__16" localSheetId="0">#REF!</definedName>
    <definedName name="S9__16">#REF!</definedName>
    <definedName name="S9__18" localSheetId="0">#REF!</definedName>
    <definedName name="S9__18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" hidden="1">{#N/A,#N/A,TRUE,"Лист1";#N/A,#N/A,TRUE,"Лист2";#N/A,#N/A,TRUE,"Лист3"}</definedName>
    <definedName name="TextRefCopy63">'[11]PP&amp;E mvt for 2003'!$R$18</definedName>
    <definedName name="TextRefCopy88">'[11]PP&amp;E mvt for 2003'!$P$19</definedName>
    <definedName name="TextRefCopy89">'[11]PP&amp;E mvt for 2003'!$P$46</definedName>
    <definedName name="TextRefCopy90">'[11]PP&amp;E mvt for 2003'!$P$25</definedName>
    <definedName name="TextRefCopy92">'[11]PP&amp;E mvt for 2003'!$P$26</definedName>
    <definedName name="TextRefCopy94">'[11]PP&amp;E mvt for 2003'!$P$52</definedName>
    <definedName name="TextRefCopy95">'[11]PP&amp;E mvt for 2003'!$P$53</definedName>
    <definedName name="TextRefCopyRangeCount" hidden="1">3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" hidden="1">{#N/A,#N/A,TRUE,"Лист1";#N/A,#N/A,TRUE,"Лист2";#N/A,#N/A,TRUE,"Лист3"}</definedName>
    <definedName name="tre" hidden="1">{#N/A,#N/A,TRUE,"Лист1";#N/A,#N/A,TRUE,"Лист2";#N/A,#N/A,TRUE,"Лист3"}</definedName>
    <definedName name="truy" hidden="1">{#N/A,#N/A,TRUE,"Лист1";#N/A,#N/A,TRUE,"Лист2";#N/A,#N/A,TRUE,"Лист3"}</definedName>
    <definedName name="urr">[0]!urr</definedName>
    <definedName name="Values_Entered" localSheetId="0">IF('Отчет АРЕМ 1 кв.2014'!Loan_Amount*'Отчет АРЕМ 1 кв.2014'!Interest_Rate*'Отчет АРЕМ 1 кв.2014'!Loan_Years*'Отчет АРЕМ 1 кв.2014'!Loan_Start&gt;0,1,0)</definedName>
    <definedName name="Values_Entered">IF(Loan_Amount*Interest_Rate*Loan_Years*Loan_Start&gt;0,1,0)</definedName>
    <definedName name="wr">[0]!wr</definedName>
    <definedName name="wrn.Сравнение._.с._.отраслями." hidden="1">{#N/A,#N/A,TRUE,"Лист1";#N/A,#N/A,TRUE,"Лист2";#N/A,#N/A,TRUE,"Лист3"}</definedName>
    <definedName name="wt">[0]!wt</definedName>
    <definedName name="yt">[0]!yt</definedName>
    <definedName name="Z_C37E65A7_9893_435E_9759_72E0D8A5DD87_.wvu.PrintTitles" localSheetId="0" hidden="1">#REF!</definedName>
    <definedName name="Z_C37E65A7_9893_435E_9759_72E0D8A5DD87_.wvu.PrintTitles" hidden="1">#REF!</definedName>
    <definedName name="А2" localSheetId="0">#REF!</definedName>
    <definedName name="А2">#REF!</definedName>
    <definedName name="А2_13" localSheetId="0">#REF!</definedName>
    <definedName name="А2_13">#REF!</definedName>
    <definedName name="А2_16" localSheetId="0">#REF!</definedName>
    <definedName name="А2_16">#REF!</definedName>
    <definedName name="А2_17" localSheetId="0">#REF!</definedName>
    <definedName name="А2_17">#REF!</definedName>
    <definedName name="А2_18" localSheetId="0">#REF!</definedName>
    <definedName name="А2_18">#REF!</definedName>
    <definedName name="АААААААА">#N/A</definedName>
    <definedName name="АААААААА_11">АААААААА_11</definedName>
    <definedName name="АААААААА_12">АААААААА_12</definedName>
    <definedName name="АААААААА_13">АААААААА_13</definedName>
    <definedName name="АААААААА_14">АААААААА_14</definedName>
    <definedName name="АААААААА_16">АААААААА_16</definedName>
    <definedName name="АААААААА_17">АААААААА_17</definedName>
    <definedName name="АААААААА_18">АААААААА_18</definedName>
    <definedName name="АААААААА_19">АААААААА_19</definedName>
    <definedName name="ав" hidden="1">{#N/A,#N/A,TRUE,"Лист1";#N/A,#N/A,TRUE,"Лист2";#N/A,#N/A,TRUE,"Лист3"}</definedName>
    <definedName name="Акжайык">#N/A</definedName>
    <definedName name="ап">#N/A</definedName>
    <definedName name="ап_11">ап_11</definedName>
    <definedName name="ап_12">ап_12</definedName>
    <definedName name="ап_13">ап_13</definedName>
    <definedName name="ап_14">ап_14</definedName>
    <definedName name="ап_16">ап_16</definedName>
    <definedName name="ап_17">ап_17</definedName>
    <definedName name="ап_18">ап_18</definedName>
    <definedName name="ап_19">ап_19</definedName>
    <definedName name="апа">[0]!апа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апп">#N/A</definedName>
    <definedName name="апро" hidden="1">{#N/A,#N/A,TRUE,"Лист1";#N/A,#N/A,TRUE,"Лист2";#N/A,#N/A,TRUE,"Лист3"}</definedName>
    <definedName name="ат">[0]!ат</definedName>
    <definedName name="бак">[0]!бак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1_13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1_16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1_17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БЛРаздел1_18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2_13">[15]Форма2!$C$51:$C$58,[15]Форма2!$E$51:$F$58,[15]Форма2!$C$60:$C$63,[15]Форма2!$E$60:$F$63,[15]Форма2!$C$65:$C$67,[15]Форма2!$E$65:$F$67,[15]Форма2!$C$51</definedName>
    <definedName name="БЛРаздел2_16">[15]Форма2!$C$51:$C$58,[15]Форма2!$E$51:$F$58,[15]Форма2!$C$60:$C$63,[15]Форма2!$E$60:$F$63,[15]Форма2!$C$65:$C$67,[15]Форма2!$E$65:$F$67,[15]Форма2!$C$51</definedName>
    <definedName name="БЛРаздел2_17">[16]Форма2!$C$51:$C$58,[16]Форма2!$E$51:$F$58,[16]Форма2!$C$60:$C$63,[16]Форма2!$E$60:$F$63,[16]Форма2!$C$65:$C$67,[16]Форма2!$E$65:$F$67,[16]Форма2!$C$51</definedName>
    <definedName name="БЛРаздел2_18">[15]Форма2!$C$51:$C$58,[15]Форма2!$E$51:$F$58,[15]Форма2!$C$60:$C$63,[15]Форма2!$E$60:$F$63,[15]Форма2!$C$65:$C$67,[15]Форма2!$E$65:$F$67,[15]Форма2!$C$51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3_13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3_16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3_17">[16]Форма2!$C$70:$C$72,[16]Форма2!$D$73:$F$73,[16]Форма2!$E$70:$F$72,[16]Форма2!$C$75:$C$77,[16]Форма2!$E$75:$F$77,[16]Форма2!$C$79:$C$82,[16]Форма2!$E$79:$F$82,[16]Форма2!$C$84:$C$86,[16]Форма2!$E$84:$F$86,[16]Форма2!$C$88:$C$89,[16]Форма2!$E$88:$F$89,[16]Форма2!$C$70</definedName>
    <definedName name="БЛРаздел3_18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4_13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4_16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4_17">[16]Форма2!$E$106:$F$107,[16]Форма2!$C$106:$C$107,[16]Форма2!$E$102:$F$104,[16]Форма2!$C$102:$C$104,[16]Форма2!$C$97:$C$100,[16]Форма2!$E$97:$F$100,[16]Форма2!$E$92:$F$95,[16]Форма2!$C$92:$C$95,[16]Форма2!$C$92</definedName>
    <definedName name="БЛРаздел4_18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5_13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5_16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5_17">[16]Форма2!$C$113:$C$114,[16]Форма2!$D$110:$F$112,[16]Форма2!$E$113:$F$114,[16]Форма2!$D$115:$F$115,[16]Форма2!$D$117:$F$119,[16]Форма2!$D$121:$F$122,[16]Форма2!$D$124:$F$126,[16]Форма2!$D$110</definedName>
    <definedName name="БЛРаздел5_18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6_13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6_16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6_17">[16]Форма2!$D$129:$F$132,[16]Форма2!$D$134:$F$135,[16]Форма2!$D$137:$F$140,[16]Форма2!$D$142:$F$144,[16]Форма2!$D$146:$F$150,[16]Форма2!$D$152:$F$154,[16]Форма2!$D$156:$F$162,[16]Форма2!$D$129</definedName>
    <definedName name="БЛРаздел6_18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7">[14]Форма2!$D$179:$F$185,[14]Форма2!$D$175:$F$177,[14]Форма2!$D$165:$F$173,[14]Форма2!$D$165</definedName>
    <definedName name="БЛРаздел7_13">[15]Форма2!$D$179:$F$185,[15]Форма2!$D$175:$F$177,[15]Форма2!$D$165:$F$173,[15]Форма2!$D$165</definedName>
    <definedName name="БЛРаздел7_16">[15]Форма2!$D$179:$F$185,[15]Форма2!$D$175:$F$177,[15]Форма2!$D$165:$F$173,[15]Форма2!$D$165</definedName>
    <definedName name="БЛРаздел7_17">[16]Форма2!$D$179:$F$185,[16]Форма2!$D$175:$F$177,[16]Форма2!$D$165:$F$173,[16]Форма2!$D$165</definedName>
    <definedName name="БЛРаздел7_18">[15]Форма2!$D$179:$F$185,[15]Форма2!$D$175:$F$177,[15]Форма2!$D$165:$F$173,[15]Форма2!$D$165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8_13">[15]Форма2!$E$200:$F$207,[15]Форма2!$C$200:$C$207,[15]Форма2!$E$189:$F$198,[15]Форма2!$C$189:$C$198,[15]Форма2!$E$188:$F$188,[15]Форма2!$C$188</definedName>
    <definedName name="БЛРаздел8_16">[15]Форма2!$E$200:$F$207,[15]Форма2!$C$200:$C$207,[15]Форма2!$E$189:$F$198,[15]Форма2!$C$189:$C$198,[15]Форма2!$E$188:$F$188,[15]Форма2!$C$188</definedName>
    <definedName name="БЛРаздел8_17">[16]Форма2!$E$200:$F$207,[16]Форма2!$C$200:$C$207,[16]Форма2!$E$189:$F$198,[16]Форма2!$C$189:$C$198,[16]Форма2!$E$188:$F$188,[16]Форма2!$C$188</definedName>
    <definedName name="БЛРаздел8_18">[15]Форма2!$E$200:$F$207,[15]Форма2!$C$200:$C$207,[15]Форма2!$E$189:$F$198,[15]Форма2!$C$189:$C$198,[15]Форма2!$E$188:$F$188,[15]Форма2!$C$188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ЛРаздел9_13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ЛРаздел9_16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ЛРаздел9_17">[16]Форма2!$E$234:$F$237,[16]Форма2!$C$234:$C$237,[16]Форма2!$E$224:$F$232,[16]Форма2!$C$224:$C$232,[16]Форма2!$E$223:$F$223,[16]Форма2!$C$223,[16]Форма2!$E$217:$F$221,[16]Форма2!$C$217:$C$221,[16]Форма2!$E$210:$F$215,[16]Форма2!$C$210:$C$215,[16]Форма2!$C$210</definedName>
    <definedName name="БЛРаздел9_18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О5">[0]!БО5</definedName>
    <definedName name="БПДанные">[14]Форма1!$C$22:$D$33,[14]Форма1!$C$36:$D$48,[14]Форма1!$C$22</definedName>
    <definedName name="БПДанные_13">[15]Форма1!$C$22:$D$33,[15]Форма1!$C$36:$D$48,[15]Форма1!$C$22</definedName>
    <definedName name="БПДанные_16">[15]Форма1!$C$22:$D$33,[15]Форма1!$C$36:$D$48,[15]Форма1!$C$22</definedName>
    <definedName name="БПДанные_17">[16]Форма1!$C$22:$D$33,[16]Форма1!$C$36:$D$48,[16]Форма1!$C$22</definedName>
    <definedName name="БПДанные_18">[15]Форма1!$C$22:$D$33,[15]Форма1!$C$36:$D$48,[15]Форма1!$C$22</definedName>
    <definedName name="Бюджет__по__подразд__2003__года_Лист1_Таблица" localSheetId="0">[17]ОТиТБ!#REF!</definedName>
    <definedName name="Бюджет__по__подразд__2003__года_Лист1_Таблица">[17]ОТиТБ!#REF!</definedName>
    <definedName name="в23ё">#N/A</definedName>
    <definedName name="в23ё_11">в23ё_11</definedName>
    <definedName name="в23ё_12">в23ё_12</definedName>
    <definedName name="в23ё_13">в23ё_13</definedName>
    <definedName name="в23ё_14">в23ё_14</definedName>
    <definedName name="в23ё_16">в23ё_16</definedName>
    <definedName name="в23ё_17">в23ё_17</definedName>
    <definedName name="в23ё_18">в23ё_18</definedName>
    <definedName name="в23ё_19">в23ё_19</definedName>
    <definedName name="В32" localSheetId="0">#REF!</definedName>
    <definedName name="В32">#REF!</definedName>
    <definedName name="вб" localSheetId="0">[18]Пр2!#REF!</definedName>
    <definedName name="вб">[18]Пр2!#REF!</definedName>
    <definedName name="вв">#N/A</definedName>
    <definedName name="вв_11">вв_11</definedName>
    <definedName name="вв_12">вв_12</definedName>
    <definedName name="вв_13">вв_13</definedName>
    <definedName name="вв_14">вв_14</definedName>
    <definedName name="вв_16">вв_16</definedName>
    <definedName name="вв_17">вв_17</definedName>
    <definedName name="вв_18">вв_18</definedName>
    <definedName name="вв_19">вв_19</definedName>
    <definedName name="ВКА" localSheetId="0">#REF!</definedName>
    <definedName name="ВКА">#REF!</definedName>
    <definedName name="ВКО" localSheetId="0">#REF!</definedName>
    <definedName name="ВКО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>[0]!вы</definedName>
    <definedName name="гггг" localSheetId="0">#REF!</definedName>
    <definedName name="гггг">#REF!</definedName>
    <definedName name="график_2" localSheetId="0">#REF!</definedName>
    <definedName name="график_2">#REF!</definedName>
    <definedName name="графики_Темиржолсу" localSheetId="0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1" localSheetId="0">#REF!</definedName>
    <definedName name="гсм1">#REF!</definedName>
    <definedName name="д" localSheetId="0">#REF!</definedName>
    <definedName name="д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ебит">'[19]из сем'!$A$2:$B$362</definedName>
    <definedName name="дждж" hidden="1">{#N/A,#N/A,TRUE,"Лист1";#N/A,#N/A,TRUE,"Лист2";#N/A,#N/A,TRUE,"Лист3"}</definedName>
    <definedName name="Добыча">'[20]Добыча нефти4'!$F$11:$Q$12</definedName>
    <definedName name="Добыча_13">'[21]Добыча нефти4'!$F$11:$Q$12</definedName>
    <definedName name="Добыча_16">'[21]Добыча нефти4'!$F$11:$Q$12</definedName>
    <definedName name="Добыча_18">'[21]Добыча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 localSheetId="0">#REF!</definedName>
    <definedName name="Доз5_17">#REF!</definedName>
    <definedName name="Доз5_18" localSheetId="0">#REF!</definedName>
    <definedName name="Доз5_18">#REF!</definedName>
    <definedName name="доз6" localSheetId="0">#REF!</definedName>
    <definedName name="доз6">#REF!</definedName>
    <definedName name="ЕдИзм">[6]ЕдИзм!$A$1:$D$25</definedName>
    <definedName name="ЕдИзм_13">[8]ЕдИзм!$A$1:$D$25</definedName>
    <definedName name="ЕдИзм_16">[8]ЕдИзм!$A$1:$D$25</definedName>
    <definedName name="ЕдИзм_18">[8]ЕдИзм!$A$1:$D$25</definedName>
    <definedName name="енгенг">#N/A</definedName>
    <definedName name="енгенш">#N/A</definedName>
    <definedName name="_xlnm.Print_Titles" localSheetId="0">'Отчет АРЕМ 1 кв.2014'!$2:$4</definedName>
    <definedName name="й">#N/A</definedName>
    <definedName name="й_11">й_11</definedName>
    <definedName name="й_12">й_12</definedName>
    <definedName name="й_13">й_13</definedName>
    <definedName name="й_14">й_14</definedName>
    <definedName name="й_16">й_16</definedName>
    <definedName name="й_17">й_17</definedName>
    <definedName name="й_18">й_18</definedName>
    <definedName name="й_19">й_19</definedName>
    <definedName name="йй">#N/A</definedName>
    <definedName name="йй_11">йй_11</definedName>
    <definedName name="йй_12">йй_12</definedName>
    <definedName name="йй_13">йй_13</definedName>
    <definedName name="йй_14">йй_14</definedName>
    <definedName name="йй_16">йй_16</definedName>
    <definedName name="йй_17">йй_17</definedName>
    <definedName name="йй_18">йй_18</definedName>
    <definedName name="йй_19">йй_19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 localSheetId="0">#REF!</definedName>
    <definedName name="импорт_18">#REF!</definedName>
    <definedName name="имя" localSheetId="0">#REF!</definedName>
    <definedName name="имя">#REF!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юнь">[0]!июнь</definedName>
    <definedName name="ке">#N/A</definedName>
    <definedName name="ке_11">ке_11</definedName>
    <definedName name="ке_12">ке_12</definedName>
    <definedName name="ке_13">ке_13</definedName>
    <definedName name="ке_14">ке_14</definedName>
    <definedName name="ке_16">ке_16</definedName>
    <definedName name="ке_17">ке_17</definedName>
    <definedName name="ке_18">ке_18</definedName>
    <definedName name="ке_19">ке_19</definedName>
    <definedName name="кеппппппппппп" hidden="1">{#N/A,#N/A,TRUE,"Лист1";#N/A,#N/A,TRUE,"Лист2";#N/A,#N/A,TRUE,"Лист3"}</definedName>
    <definedName name="кпн">[0]!кпн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лддл">#N/A</definedName>
    <definedName name="лдж">#N/A</definedName>
    <definedName name="лджл">#N/A</definedName>
    <definedName name="лдлд">#N/A</definedName>
    <definedName name="лжщшз">#N/A</definedName>
    <definedName name="лист1" localSheetId="0">#REF!</definedName>
    <definedName name="лист1">#REF!</definedName>
    <definedName name="ллл" localSheetId="0">#REF!</definedName>
    <definedName name="ллл">#REF!</definedName>
    <definedName name="мбр" localSheetId="0">[18]Пр2!#REF!</definedName>
    <definedName name="мбр">[18]Пр2!#REF!</definedName>
    <definedName name="мес" hidden="1">{#N/A,#N/A,TRUE,"Лист1";#N/A,#N/A,TRUE,"Лист2";#N/A,#N/A,TRUE,"Лист3"}</definedName>
    <definedName name="ммм" localSheetId="0">#REF!</definedName>
    <definedName name="ммм">#REF!</definedName>
    <definedName name="МРП" localSheetId="0">#REF!</definedName>
    <definedName name="МРП">#REF!</definedName>
    <definedName name="мс">[0]!мс</definedName>
    <definedName name="мым">#N/A</definedName>
    <definedName name="мым_11">мым_11</definedName>
    <definedName name="мым_12">мым_12</definedName>
    <definedName name="мым_13">мым_13</definedName>
    <definedName name="мым_14">мым_14</definedName>
    <definedName name="мым_16">мым_16</definedName>
    <definedName name="мым_17">мым_17</definedName>
    <definedName name="мым_18">мым_18</definedName>
    <definedName name="мым_19">мым_19</definedName>
    <definedName name="налогКЖДТ" localSheetId="0">#REF!</definedName>
    <definedName name="налогКЖДТ">#REF!</definedName>
    <definedName name="налогКТЖ" localSheetId="0">#REF!</definedName>
    <definedName name="налогКТЖ">#REF!</definedName>
    <definedName name="налогЛокомотив" localSheetId="0">#REF!</definedName>
    <definedName name="налогЛокомотив">#REF!</definedName>
    <definedName name="_xlnm.Print_Area" localSheetId="0">'Отчет АРЕМ 1 кв.2014'!$A$1:$W$163</definedName>
    <definedName name="олд" localSheetId="0">#REF!</definedName>
    <definedName name="олд">#REF!</definedName>
    <definedName name="оплата" localSheetId="0">#REF!</definedName>
    <definedName name="оплата">#REF!</definedName>
    <definedName name="оплата2" localSheetId="0">#REF!</definedName>
    <definedName name="оплата2">#REF!</definedName>
    <definedName name="Ора">'[22]поставка сравн13'!$A$1:$Q$30</definedName>
    <definedName name="Ораз">[13]Форма2!$D$179:$F$185,[13]Форма2!$D$175:$F$177,[13]Форма2!$D$165:$F$173,[13]Форма2!$D$165</definedName>
    <definedName name="остаток" localSheetId="0">#REF!</definedName>
    <definedName name="остаток">#REF!</definedName>
    <definedName name="ПВД1" localSheetId="0">#REF!</definedName>
    <definedName name="ПВД1">#REF!</definedName>
    <definedName name="первый" localSheetId="0">#REF!</definedName>
    <definedName name="первый">#REF!</definedName>
    <definedName name="поро">#N/A</definedName>
    <definedName name="ппп">#N/A</definedName>
    <definedName name="пр">#N/A</definedName>
    <definedName name="Предприятия">'[23]#ССЫЛКА'!$A$1:$D$64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hidden="1">{#N/A,#N/A,TRUE,"Лист1";#N/A,#N/A,TRUE,"Лист2";#N/A,#N/A,TRUE,"Лист3"}</definedName>
    <definedName name="Прог" localSheetId="0">#REF!</definedName>
    <definedName name="Прог">#REF!</definedName>
    <definedName name="проект" localSheetId="0">#REF!</definedName>
    <definedName name="проект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">[0]!р</definedName>
    <definedName name="ра">[0]!ра</definedName>
    <definedName name="расходы">[24]Форма2!$C$51:$C$58,[24]Форма2!$E$51:$F$58,[24]Форма2!$C$60:$C$63,[24]Форма2!$E$60:$F$63,[24]Форма2!$C$65:$C$67,[24]Форма2!$E$65:$F$67,[24]Форма2!$C$51</definedName>
    <definedName name="рис1" hidden="1">{#N/A,#N/A,TRUE,"Лист1";#N/A,#N/A,TRUE,"Лист2";#N/A,#N/A,TRUE,"Лист3"}</definedName>
    <definedName name="ро" hidden="1">{#N/A,#N/A,TRUE,"Лист1";#N/A,#N/A,TRUE,"Лист2";#N/A,#N/A,TRUE,"Лист3"}</definedName>
    <definedName name="рол" localSheetId="0">#REF!</definedName>
    <definedName name="рол">#REF!</definedName>
    <definedName name="рп">[0]!рп</definedName>
    <definedName name="рррр">#N/A</definedName>
    <definedName name="с">#N/A</definedName>
    <definedName name="с_11">с_11</definedName>
    <definedName name="с_12">с_12</definedName>
    <definedName name="с_13">с_13</definedName>
    <definedName name="с_14">с_14</definedName>
    <definedName name="с_16">с_16</definedName>
    <definedName name="с_17">с_17</definedName>
    <definedName name="с_18">с_18</definedName>
    <definedName name="с_19">с_19</definedName>
    <definedName name="сектор">[6]Предпр!$L$3:$L$9</definedName>
    <definedName name="сектор_13">[8]Предпр!$L$3:$L$8</definedName>
    <definedName name="сектор_16">[8]Предпр!$L$3:$L$8</definedName>
    <definedName name="сектор_18">[8]Предпр!$L$3:$L$8</definedName>
    <definedName name="СписокТЭП">[25]СписокТЭП!$A$1:$C$40</definedName>
    <definedName name="СписокТЭП_13">[26]СписокТЭП!$A$1:$C$40</definedName>
    <definedName name="СписокТЭП_16">[26]СписокТЭП!$A$1:$C$40</definedName>
    <definedName name="СписокТЭП_18">[26]СписокТЭП!$A$1:$C$40</definedName>
    <definedName name="СрокПроекта" localSheetId="0">#REF!</definedName>
    <definedName name="СрокПроекта">#REF!</definedName>
    <definedName name="сс">#N/A</definedName>
    <definedName name="сс_11">сс_11</definedName>
    <definedName name="сс_12">сс_12</definedName>
    <definedName name="сс_13">сс_13</definedName>
    <definedName name="сс_14">сс_14</definedName>
    <definedName name="сс_16">сс_16</definedName>
    <definedName name="сс_17">сс_17</definedName>
    <definedName name="сс_18">сс_18</definedName>
    <definedName name="сс_19">сс_19</definedName>
    <definedName name="сссс">#N/A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ы">#N/A</definedName>
    <definedName name="ссы_11">ссы_11</definedName>
    <definedName name="ссы_12">ссы_12</definedName>
    <definedName name="ссы_13">ссы_13</definedName>
    <definedName name="ссы_14">ссы_14</definedName>
    <definedName name="ссы_16">ссы_16</definedName>
    <definedName name="ссы_17">ссы_17</definedName>
    <definedName name="ссы_18">ссы_18</definedName>
    <definedName name="ссы_19">ссы_19</definedName>
    <definedName name="СтавкаПроцента1">'[27]L-1'!$B$3</definedName>
    <definedName name="стор1" localSheetId="0">#REF!</definedName>
    <definedName name="стор1">#REF!</definedName>
    <definedName name="СуммаКредита1">'[27]L-1'!$B$2</definedName>
    <definedName name="тжж" hidden="1">{#N/A,#N/A,TRUE,"Лист1";#N/A,#N/A,TRUE,"Лист2";#N/A,#N/A,TRUE,"Лист3"}</definedName>
    <definedName name="ти">[0]!ти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 localSheetId="0">#REF!</definedName>
    <definedName name="титэк_16">#REF!</definedName>
    <definedName name="титэк_18" localSheetId="0">#REF!</definedName>
    <definedName name="титэк_18">#REF!</definedName>
    <definedName name="титэк1" localSheetId="0">#REF!</definedName>
    <definedName name="титэк1">#REF!</definedName>
    <definedName name="титэк1_13" localSheetId="0">#REF!</definedName>
    <definedName name="титэк1_13">#REF!</definedName>
    <definedName name="титэк1_16" localSheetId="0">#REF!</definedName>
    <definedName name="титэк1_16">#REF!</definedName>
    <definedName name="титэк1_18" localSheetId="0">#REF!</definedName>
    <definedName name="титэк1_18">#REF!</definedName>
    <definedName name="титэмба" localSheetId="0">#REF!</definedName>
    <definedName name="титэмба">#REF!</definedName>
    <definedName name="титэмба_13" localSheetId="0">#REF!</definedName>
    <definedName name="титэмба_13">#REF!</definedName>
    <definedName name="титэмба_16" localSheetId="0">#REF!</definedName>
    <definedName name="титэмба_16">#REF!</definedName>
    <definedName name="титэмба_18" localSheetId="0">#REF!</definedName>
    <definedName name="титэмба_18">#REF!</definedName>
    <definedName name="тк">[0]!тк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б" localSheetId="0">#REF!</definedName>
    <definedName name="тьб">#REF!</definedName>
    <definedName name="у">#N/A</definedName>
    <definedName name="у_11">у_11</definedName>
    <definedName name="у_12">у_12</definedName>
    <definedName name="у_13">у_13</definedName>
    <definedName name="у_14">у_14</definedName>
    <definedName name="у_16">у_16</definedName>
    <definedName name="у_17">у_17</definedName>
    <definedName name="у_18">у_18</definedName>
    <definedName name="у_19">у_19</definedName>
    <definedName name="ук">#N/A</definedName>
    <definedName name="ук_11">ук_11</definedName>
    <definedName name="ук_12">ук_12</definedName>
    <definedName name="ук_13">ук_13</definedName>
    <definedName name="ук_14">ук_14</definedName>
    <definedName name="ук_16">ук_16</definedName>
    <definedName name="ук_17">ук_17</definedName>
    <definedName name="ук_18">ук_18</definedName>
    <definedName name="ук_19">ук_19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а" hidden="1">{#N/A,#N/A,TRUE,"Лист1";#N/A,#N/A,TRUE,"Лист2";#N/A,#N/A,TRUE,"Лист3"}</definedName>
    <definedName name="форма6" localSheetId="0">#REF!</definedName>
    <definedName name="форма6">#REF!</definedName>
    <definedName name="форма6_13" localSheetId="0">#REF!</definedName>
    <definedName name="форма6_13">#REF!</definedName>
    <definedName name="форма6_16" localSheetId="0">#REF!</definedName>
    <definedName name="форма6_16">#REF!</definedName>
    <definedName name="форма6_18" localSheetId="0">#REF!</definedName>
    <definedName name="форма6_18">#REF!</definedName>
    <definedName name="фот">[0]!фот</definedName>
    <definedName name="фп">[0]!фп</definedName>
    <definedName name="ц">#N/A</definedName>
    <definedName name="ц_11">ц_11</definedName>
    <definedName name="ц_12">ц_12</definedName>
    <definedName name="ц_13">ц_13</definedName>
    <definedName name="ц_14">ц_14</definedName>
    <definedName name="ц_16">ц_16</definedName>
    <definedName name="ц_17">ц_17</definedName>
    <definedName name="ц_18">ц_18</definedName>
    <definedName name="ц_19">ц_19</definedName>
    <definedName name="цу">#N/A</definedName>
    <definedName name="цу_11">цу_11</definedName>
    <definedName name="цу_12">цу_12</definedName>
    <definedName name="цу_13">цу_13</definedName>
    <definedName name="цу_14">цу_14</definedName>
    <definedName name="цу_16">цу_16</definedName>
    <definedName name="цу_17">цу_17</definedName>
    <definedName name="цу_18">цу_18</definedName>
    <definedName name="цу_19">цу_19</definedName>
    <definedName name="цц">#N/A</definedName>
    <definedName name="цц_11">цц_11</definedName>
    <definedName name="цц_12">цц_12</definedName>
    <definedName name="цц_13">цц_13</definedName>
    <definedName name="цц_14">цц_14</definedName>
    <definedName name="цц_16">цц_16</definedName>
    <definedName name="цц_17">цц_17</definedName>
    <definedName name="цц_18">цц_18</definedName>
    <definedName name="цц_19">цц_19</definedName>
    <definedName name="четвертый" localSheetId="0">#REF!</definedName>
    <definedName name="четвертый">#REF!</definedName>
    <definedName name="щ">#N/A</definedName>
    <definedName name="щ_11">щ_11</definedName>
    <definedName name="щ_12">щ_12</definedName>
    <definedName name="щ_13">щ_13</definedName>
    <definedName name="щ_14">щ_14</definedName>
    <definedName name="щ_16">щ_16</definedName>
    <definedName name="щ_17">щ_17</definedName>
    <definedName name="щ_18">щ_18</definedName>
    <definedName name="щ_19">щ_19</definedName>
    <definedName name="ыв">#N/A</definedName>
    <definedName name="ыв_11">ыв_11</definedName>
    <definedName name="ыв_12">ыв_12</definedName>
    <definedName name="ыв_13">ыв_13</definedName>
    <definedName name="ыв_14">ыв_14</definedName>
    <definedName name="ыв_16">ыв_16</definedName>
    <definedName name="ыв_17">ыв_17</definedName>
    <definedName name="ыв_18">ыв_18</definedName>
    <definedName name="ыв_19">ыв_19</definedName>
    <definedName name="ыуаы" hidden="1">{#N/A,#N/A,TRUE,"Лист1";#N/A,#N/A,TRUE,"Лист2";#N/A,#N/A,TRUE,"Лист3"}</definedName>
    <definedName name="ыыыы">#N/A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эж">[0]!эж</definedName>
    <definedName name="Экспорт_Объемы_добычи" localSheetId="0">#REF!</definedName>
    <definedName name="Экспорт_Объемы_добычи">#REF!</definedName>
    <definedName name="Экспорт_Объемы_добычи_13" localSheetId="0">#REF!</definedName>
    <definedName name="Экспорт_Объемы_добычи_13">#REF!</definedName>
    <definedName name="Экспорт_Объемы_добычи_16" localSheetId="0">#REF!</definedName>
    <definedName name="Экспорт_Объемы_добычи_16">#REF!</definedName>
    <definedName name="Экспорт_Объемы_добычи_17">[28]Нефть!$A$1:$R$7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'[20]поставка сравн13'!$A$1:$Q$30</definedName>
    <definedName name="Экспорт_Поставки_нефти_13">'[21]поставка сравн13'!$A$1:$Q$30</definedName>
    <definedName name="Экспорт_Поставки_нефти_16">'[21]поставка сравн13'!$A$1:$Q$30</definedName>
    <definedName name="Экспорт_Поставки_нефти_18">'[21]поставка сравн13'!$A$1:$Q$30</definedName>
    <definedName name="эл" hidden="1">{#N/A,#N/A,TRUE,"Лист1";#N/A,#N/A,TRUE,"Лист2";#N/A,#N/A,TRUE,"Лист3"}</definedName>
    <definedName name="ээ" localSheetId="0">#REF!</definedName>
    <definedName name="ээ">#REF!</definedName>
    <definedName name="юю" localSheetId="0">#REF!</definedName>
    <definedName name="юю">#REF!</definedName>
    <definedName name="Я">#N/A</definedName>
    <definedName name="явп" localSheetId="0">#REF!</definedName>
    <definedName name="явп">#REF!</definedName>
  </definedNames>
  <calcPr calcId="145621"/>
</workbook>
</file>

<file path=xl/calcChain.xml><?xml version="1.0" encoding="utf-8"?>
<calcChain xmlns="http://schemas.openxmlformats.org/spreadsheetml/2006/main">
  <c r="U22" i="4" l="1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75" i="4"/>
  <c r="V74" i="4"/>
  <c r="V73" i="4"/>
  <c r="V72" i="4"/>
  <c r="V66" i="4"/>
  <c r="V51" i="4"/>
  <c r="V52" i="4"/>
  <c r="V53" i="4"/>
  <c r="V54" i="4"/>
  <c r="V55" i="4"/>
  <c r="V56" i="4"/>
  <c r="V57" i="4"/>
  <c r="V58" i="4"/>
  <c r="V60" i="4"/>
  <c r="V61" i="4"/>
  <c r="V62" i="4"/>
  <c r="V63" i="4"/>
  <c r="V64" i="4"/>
  <c r="V65" i="4"/>
  <c r="V40" i="4"/>
  <c r="V41" i="4"/>
  <c r="V42" i="4"/>
  <c r="V43" i="4"/>
  <c r="V44" i="4"/>
  <c r="V45" i="4"/>
  <c r="V46" i="4"/>
  <c r="V47" i="4"/>
  <c r="V48" i="4"/>
  <c r="V49" i="4"/>
  <c r="V50" i="4"/>
  <c r="V28" i="4"/>
  <c r="V29" i="4"/>
  <c r="V30" i="4"/>
  <c r="V31" i="4"/>
  <c r="V32" i="4"/>
  <c r="V33" i="4"/>
  <c r="V34" i="4"/>
  <c r="V35" i="4"/>
  <c r="V36" i="4"/>
  <c r="V37" i="4"/>
  <c r="V38" i="4"/>
  <c r="V39" i="4"/>
  <c r="V23" i="4"/>
  <c r="V24" i="4"/>
  <c r="V25" i="4"/>
  <c r="V26" i="4"/>
  <c r="V27" i="4"/>
  <c r="E13" i="4"/>
  <c r="E14" i="4"/>
  <c r="E15" i="4"/>
  <c r="E16" i="4"/>
  <c r="E17" i="4"/>
  <c r="E18" i="4"/>
  <c r="E19" i="4"/>
  <c r="E20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2" i="4"/>
  <c r="B167" i="4"/>
  <c r="R122" i="4" l="1"/>
  <c r="R78" i="4"/>
  <c r="R63" i="4"/>
  <c r="R21" i="4"/>
  <c r="E21" i="4" s="1"/>
  <c r="R12" i="4"/>
  <c r="R11" i="4"/>
  <c r="R59" i="4" l="1"/>
  <c r="L66" i="4"/>
  <c r="L63" i="4"/>
  <c r="E59" i="4" l="1"/>
  <c r="V59" i="4"/>
  <c r="L11" i="4"/>
  <c r="L21" i="4"/>
  <c r="L59" i="4"/>
  <c r="L78" i="4"/>
  <c r="L128" i="4"/>
  <c r="J127" i="4" l="1"/>
  <c r="J125" i="4"/>
  <c r="J124" i="4"/>
  <c r="J123" i="4"/>
  <c r="B121" i="4"/>
  <c r="J72" i="4"/>
  <c r="U51" i="4" l="1"/>
  <c r="J50" i="4"/>
  <c r="J49" i="4"/>
  <c r="J48" i="4"/>
  <c r="J47" i="4"/>
  <c r="J46" i="4"/>
  <c r="J45" i="4"/>
  <c r="U45" i="4" s="1"/>
  <c r="J44" i="4"/>
  <c r="U44" i="4" s="1"/>
  <c r="J43" i="4"/>
  <c r="U43" i="4" s="1"/>
  <c r="U42" i="4"/>
  <c r="U40" i="4"/>
  <c r="U39" i="4"/>
  <c r="U32" i="4"/>
  <c r="L12" i="4"/>
  <c r="J12" i="4"/>
  <c r="U12" i="4" s="1"/>
  <c r="R150" i="4"/>
  <c r="R161" i="4" s="1"/>
  <c r="L150" i="4"/>
  <c r="L161" i="4" s="1"/>
  <c r="A143" i="4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H132" i="4"/>
  <c r="H131" i="4"/>
  <c r="H130" i="4"/>
  <c r="H129" i="4"/>
  <c r="G128" i="4"/>
  <c r="P122" i="4"/>
  <c r="L122" i="4"/>
  <c r="J122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V91" i="4"/>
  <c r="H90" i="4"/>
  <c r="H89" i="4"/>
  <c r="H88" i="4"/>
  <c r="H87" i="4"/>
  <c r="H86" i="4"/>
  <c r="H85" i="4"/>
  <c r="H84" i="4"/>
  <c r="H83" i="4"/>
  <c r="H82" i="4"/>
  <c r="H81" i="4"/>
  <c r="H80" i="4"/>
  <c r="H79" i="4"/>
  <c r="F78" i="4"/>
  <c r="H77" i="4"/>
  <c r="H76" i="4"/>
  <c r="U69" i="4"/>
  <c r="H62" i="4"/>
  <c r="H61" i="4"/>
  <c r="H60" i="4"/>
  <c r="G59" i="4"/>
  <c r="F59" i="4"/>
  <c r="H58" i="4"/>
  <c r="H57" i="4"/>
  <c r="H56" i="4"/>
  <c r="H55" i="4"/>
  <c r="H54" i="4"/>
  <c r="H53" i="4"/>
  <c r="H52" i="4"/>
  <c r="U41" i="4"/>
  <c r="U38" i="4"/>
  <c r="U37" i="4"/>
  <c r="U36" i="4"/>
  <c r="U35" i="4"/>
  <c r="U34" i="4"/>
  <c r="U33" i="4"/>
  <c r="E11" i="4"/>
  <c r="G8" i="4"/>
  <c r="F8" i="4"/>
  <c r="R9" i="4" l="1"/>
  <c r="R170" i="4" s="1"/>
  <c r="R10" i="4"/>
  <c r="L9" i="4"/>
  <c r="L10" i="4"/>
  <c r="F122" i="4"/>
  <c r="V122" i="4"/>
  <c r="V22" i="4"/>
  <c r="H128" i="4"/>
  <c r="G21" i="4"/>
  <c r="F21" i="4"/>
  <c r="V11" i="4"/>
  <c r="V12" i="4"/>
  <c r="G78" i="4"/>
  <c r="F11" i="4"/>
  <c r="E9" i="4"/>
  <c r="H21" i="4"/>
  <c r="V78" i="4"/>
  <c r="F9" i="4" l="1"/>
  <c r="G6" i="4" s="1"/>
  <c r="V9" i="4"/>
  <c r="V21" i="4"/>
  <c r="V10" i="4"/>
  <c r="H122" i="4"/>
  <c r="H78" i="4"/>
  <c r="E10" i="4"/>
  <c r="F6" i="4"/>
  <c r="E6" i="4"/>
  <c r="G11" i="4"/>
  <c r="H59" i="4"/>
  <c r="G122" i="4"/>
  <c r="F10" i="4" l="1"/>
  <c r="F7" i="4"/>
  <c r="H9" i="4"/>
  <c r="H11" i="4"/>
  <c r="G9" i="4"/>
  <c r="G7" i="4" s="1"/>
  <c r="H10" i="4" l="1"/>
  <c r="G10" i="4"/>
  <c r="H5" i="4"/>
</calcChain>
</file>

<file path=xl/comments1.xml><?xml version="1.0" encoding="utf-8"?>
<comments xmlns="http://schemas.openxmlformats.org/spreadsheetml/2006/main">
  <authors>
    <author>Ляйлим A Курманова</author>
    <author>Автор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23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45 за 6мес
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170067-приобр
12515-устан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10СУД
5БВДУ
5УФК
200кассет</t>
        </r>
      </text>
    </comment>
    <comment ref="L66" authorId="1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B97" authorId="1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поменять на Актога</t>
        </r>
        <r>
          <rPr>
            <sz val="10"/>
            <color indexed="81"/>
            <rFont val="Tahoma"/>
            <family val="2"/>
            <charset val="204"/>
          </rPr>
          <t>й</t>
        </r>
      </text>
    </comment>
    <comment ref="B117" authorId="1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поменять на Актога</t>
        </r>
        <r>
          <rPr>
            <sz val="10"/>
            <color indexed="81"/>
            <rFont val="Tahoma"/>
            <family val="2"/>
            <charset val="204"/>
          </rPr>
          <t>й</t>
        </r>
      </text>
    </comment>
  </commentList>
</comments>
</file>

<file path=xl/sharedStrings.xml><?xml version="1.0" encoding="utf-8"?>
<sst xmlns="http://schemas.openxmlformats.org/spreadsheetml/2006/main" count="761" uniqueCount="169">
  <si>
    <t>№</t>
  </si>
  <si>
    <t>объем</t>
  </si>
  <si>
    <t>сумма,тыс.тг.</t>
  </si>
  <si>
    <t>Отклонение (+,-)</t>
  </si>
  <si>
    <t>всего в т.ч.</t>
  </si>
  <si>
    <t xml:space="preserve">собственные </t>
  </si>
  <si>
    <t>заемные</t>
  </si>
  <si>
    <t>АО "Локомотив"</t>
  </si>
  <si>
    <t>Приобретение магистральных тепловозов Эволюшн</t>
  </si>
  <si>
    <t>1.1.</t>
  </si>
  <si>
    <t>Приобретение магистральных тепловозов Эволюшн, 10 ед. для 2010 г.</t>
  </si>
  <si>
    <t>1.2.</t>
  </si>
  <si>
    <t>Транспортировка  комплектов оборудования</t>
  </si>
  <si>
    <t>собственные</t>
  </si>
  <si>
    <t>1.3.</t>
  </si>
  <si>
    <t xml:space="preserve">Расходы по сборке 10 тепловозов </t>
  </si>
  <si>
    <t>1.4.</t>
  </si>
  <si>
    <t>Расходы по сборке 10 тепловозов (из крупноагрегатных комплектов)</t>
  </si>
  <si>
    <t xml:space="preserve">Обновление и модернизация инфраструктуры </t>
  </si>
  <si>
    <t>Оборудование тепловозов серии ТЭ33А для работы с СПДМ</t>
  </si>
  <si>
    <t>Приобретение и установка системы отопления для зданий ТЧЭ Алматы</t>
  </si>
  <si>
    <t>Приобретение вызывных автомашин</t>
  </si>
  <si>
    <t>Приобретение автотранспорта марки ГАЗ-3307 для  Илецкого эксплуатационного локомотивного депо</t>
  </si>
  <si>
    <t>Приобретение вакуумной машины КО-503В для  Илецкого эксплуатационного локомотивного депо</t>
  </si>
  <si>
    <t>Приобретение и установка воздухосборников РВ-10 для Илецкого эксплуатационного локомотивного депо</t>
  </si>
  <si>
    <t>Приобретение и установка токарно-винторезного станка 1В62Г для Илецкого эксплуатационного локомотивного депо</t>
  </si>
  <si>
    <t>Приобретение служебного автотранспорта</t>
  </si>
  <si>
    <t>Приобретение приборов электропневматического торможения 
СПН ЭПТ на локомотивы пассажирского движения</t>
  </si>
  <si>
    <t>Приобретение и установка возимых радиостанций РВС и регистраторов переговоров РПЛ2</t>
  </si>
  <si>
    <t>Приобретение стационарных устройств дешифрации</t>
  </si>
  <si>
    <t>Приобретение периферийных устройств</t>
  </si>
  <si>
    <t>Приобретение комплексных локомотивных устройств безопасности (КЛУБ-У) и установка</t>
  </si>
  <si>
    <t>Локомотивные системы безопасности систем интервального регулирования  движением поездов</t>
  </si>
  <si>
    <t>Приобретение и установка поездных бортовых терминалов ТЕТRА RTP-600 и носимых терминалов SRH 3500</t>
  </si>
  <si>
    <t>Приобретение универсальных психодиагностических комплексов (УПДК)</t>
  </si>
  <si>
    <t>Приобретение тележек в сборе маневровых тепловозов</t>
  </si>
  <si>
    <t>Разработка проектно-сметной документации на проведение газификации, строительство котельных, установка и подключение автономных котлов, перевод зданий дежурного по депо и АБК на водяное отопление ст. Макат</t>
  </si>
  <si>
    <t>Строительство котельных на станции Макат по проекту "Строительство газопровода, строительство котельных, установка и подключение автономных котлов, перевод зданий  дежурного по депо и АБК на водяное отопление"</t>
  </si>
  <si>
    <t>Разработка проекта и строительство котельной, установка и подключение автономного котла на жидком топливе и газе здания служебно-бытового корпуса ТЧЭ-4 Макат</t>
  </si>
  <si>
    <t>Разработка проекта и строительство котельной, установка и подключение автономного котла на жидком топливе и газе здания дежурного по депо ТЧЭ-4 Макат</t>
  </si>
  <si>
    <t>Разработка проектно-сметной документации на установку автономных котлов, строительства здания котельных, замена системы отопления, прокладка теплотрассы между зданиями ТЧЭ Матай</t>
  </si>
  <si>
    <t>Строительство котельных на станции Матай по проекту "Установка автономных котлов, строительства здания котельных, замена системы отопления, прокладка теплотрассы между зданиями ТЧЭ Матай"</t>
  </si>
  <si>
    <t>Обновление локомотивного парка</t>
  </si>
  <si>
    <t>Приобретение пассажирских электровозов</t>
  </si>
  <si>
    <t xml:space="preserve">Приобретение грузовых электровозов </t>
  </si>
  <si>
    <t xml:space="preserve">Приобретение пассажирских электровозов </t>
  </si>
  <si>
    <t>Приобретение пассажирских тепловозов</t>
  </si>
  <si>
    <t xml:space="preserve">Приобретение маневровых тепловозов </t>
  </si>
  <si>
    <t>Модернизация электровозов ВЛ-80 под электровоз ВЛ-40</t>
  </si>
  <si>
    <t>НИОКР</t>
  </si>
  <si>
    <t>«Разработка методик проведения тяговых и тормозных расчётов для новых типов локомотивов»</t>
  </si>
  <si>
    <t>Улучшение административных и социально-бытовых условий труда работников</t>
  </si>
  <si>
    <t>Приобретение административно-бытового комплекса с земельным участком на ст.Достык</t>
  </si>
  <si>
    <t xml:space="preserve">Приобретение мебели </t>
  </si>
  <si>
    <t>Приобретение мебели для Илецкого эксплуатационного локомотивного депо</t>
  </si>
  <si>
    <t>Приобретение специализированной мебели для химико-технических лабораторий</t>
  </si>
  <si>
    <t>Приобретение стиральных машин</t>
  </si>
  <si>
    <t>Приобретение и установка паровых стиральных  машин типа В35-322 для прачечной Илецкого эксплуатационного локомотивного депо</t>
  </si>
  <si>
    <t>Приобретение и установка сплит-системы для дома отдыха локомотивных бригад Илецкого эксплуатационного локомотивного депо</t>
  </si>
  <si>
    <t>Приобретение и установка каландры гладильной ЛК-1840П-01 в прачечную дома отдыха Илецкого эксплуатационного локомотивного депо</t>
  </si>
  <si>
    <t>Приобретение и установка машины сухой химической чистки ЛВХ-22 в прачечную дома отдыха Илецкого эксплуатационного локомотивного депо</t>
  </si>
  <si>
    <t>Приобретение электроводонагревателей</t>
  </si>
  <si>
    <t>Приобретение микроволновой печи</t>
  </si>
  <si>
    <t>Приобретение холодильников</t>
  </si>
  <si>
    <t>Приобретение оргтехники и ПО</t>
  </si>
  <si>
    <t>Программное обеспечение Microsoft по программе лицензирования Enterprise Angreement</t>
  </si>
  <si>
    <t xml:space="preserve">Приобретение обучающих компьютерных программ </t>
  </si>
  <si>
    <t xml:space="preserve">Приобретение и установка бытовых кондиционеров </t>
  </si>
  <si>
    <t xml:space="preserve">Строительство здания АБК с автогаражом на ст. Тобол </t>
  </si>
  <si>
    <t>Разработка ПСД  на строительство АБК на ст. Актогай</t>
  </si>
  <si>
    <t>Строительство АБК на ст. Актогай</t>
  </si>
  <si>
    <t>Приобретение  санитарно-бытового блока на ст.Мангыстау</t>
  </si>
  <si>
    <t>Приобретение  санитарно-бытового блока на ст.Атырау</t>
  </si>
  <si>
    <t>Приобретение  санитарно-бытового блока на ст.Алматы</t>
  </si>
  <si>
    <t>Пристройка к зданию АБК для душевых и раздевалки для локомотивных бригад по ТЧЭ-Атырау</t>
  </si>
  <si>
    <t>Разработка ПСД  на строительство административно-бытового корпуса ст. Тобол</t>
  </si>
  <si>
    <t>Строительство "под ключ" административного здания в г. Астане</t>
  </si>
  <si>
    <t>Строительство АБК на ст.Достык</t>
  </si>
  <si>
    <t>Разработка проектно-сметной документации строительства жилых домов для работников Макатского эксплуатационного локомотивного депо</t>
  </si>
  <si>
    <t>Оснащение технических кабинетов  оборудованием для обучения локомотивных бригад</t>
  </si>
  <si>
    <t>Разработка методики и внедрение программного обеспечения по автоматизации бюджетирования и раздельному учету</t>
  </si>
  <si>
    <t>Строительство жилых домов для работников Макатского эксплуатационного локомотивного депо</t>
  </si>
  <si>
    <t>Разработка проектно-сметной документации на строительство жилых домов для работников Актогайского эксплуатационного локомотивного депо на ст. Достык</t>
  </si>
  <si>
    <t>Выкуп дополнительного земельного участка 2-х квартирных 11-ти жилых домов на ст.Никельтау Кандыагашского эксплуатационного локомотивного депо</t>
  </si>
  <si>
    <t>Выкуп земельного участка административного-бытового корпуса на ст.Кандыагаш Кандыагашского эксплуатационного локомотивного депо</t>
  </si>
  <si>
    <t>Выкуп земельного участка 2-х квартирных 11-ти жилых домов на ст.Айтеке би Кандыагашского эксплуатационного локомотивного депо</t>
  </si>
  <si>
    <t>Строительство жилых домов на ст.Достык</t>
  </si>
  <si>
    <t>Приобретение служебного жилья</t>
  </si>
  <si>
    <t xml:space="preserve">Капитальный ремонт локомотивов </t>
  </si>
  <si>
    <t>Капитальный ремонт электровозов ВЛ-80</t>
  </si>
  <si>
    <t>Капитальный ремонт маневровых тепловозов ЧМЭ</t>
  </si>
  <si>
    <t xml:space="preserve">Капитальный ремонт маневровых тепловозов ТЭМ                       </t>
  </si>
  <si>
    <t>Капитальный ремонт магистральных тепловозов ТЭП-70</t>
  </si>
  <si>
    <t xml:space="preserve">Капитальный ремонт магистральных тепловозов 2ТЭ10      </t>
  </si>
  <si>
    <t>Капитальный ремонт зданий</t>
  </si>
  <si>
    <t>Капитальный ремонт здания технических кабинетов ТЧЭ Астана</t>
  </si>
  <si>
    <t>Капитальный ремонт здания дежурного по депо ТЧЭ  Есиль</t>
  </si>
  <si>
    <t>Капитальный ремонт кровли автогаража, здания мастера и кабинетов здания депо ТЧЭ Матай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</si>
  <si>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</si>
  <si>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Наименование проекта</t>
  </si>
  <si>
    <t>Кем утвержден (дата, номер приказа)</t>
  </si>
  <si>
    <t>Ед. изм.</t>
  </si>
  <si>
    <t>Сумма инвестиций</t>
  </si>
  <si>
    <t>Технические параметры</t>
  </si>
  <si>
    <t>Источник инвестиций</t>
  </si>
  <si>
    <t>Причины отклонения</t>
  </si>
  <si>
    <t>ед.</t>
  </si>
  <si>
    <t>комплекты</t>
  </si>
  <si>
    <t>тыс. тенге</t>
  </si>
  <si>
    <t>-</t>
  </si>
  <si>
    <t>Наименование мероприятия</t>
  </si>
  <si>
    <t>годы реализации мероприятий</t>
  </si>
  <si>
    <t>I кв</t>
  </si>
  <si>
    <t>II кв</t>
  </si>
  <si>
    <t>III кв</t>
  </si>
  <si>
    <t>IV кв</t>
  </si>
  <si>
    <t>Плановые параметры мероприятия, объекта инвестиционной программы, учтенной в предельной цене</t>
  </si>
  <si>
    <t>контролька</t>
  </si>
  <si>
    <t>другие проекты</t>
  </si>
  <si>
    <t>Реконструкция СБК Макат</t>
  </si>
  <si>
    <t>неучтено в тарифе</t>
  </si>
  <si>
    <t>Приобретение СББ Кандыагаш</t>
  </si>
  <si>
    <t>Строительство котельной Шубаркудук</t>
  </si>
  <si>
    <t>Разработка ПСД для строиетльства теплотрассы Павлодар</t>
  </si>
  <si>
    <t>Строительство теплотрассы Павлодар</t>
  </si>
  <si>
    <t>Доукомплектование КЛУБ</t>
  </si>
  <si>
    <t xml:space="preserve">Приобретение УСН для склада  ГСМ в Илецк </t>
  </si>
  <si>
    <t xml:space="preserve">Приобретение а/м Патриот в Илецк </t>
  </si>
  <si>
    <t xml:space="preserve">Приобретение стенда для дизелей в Илецк </t>
  </si>
  <si>
    <t xml:space="preserve">Приобретение стенда для автотормозов в Илецк </t>
  </si>
  <si>
    <t>Услуги по установе резервуаров на 25 тепловозов</t>
  </si>
  <si>
    <t>ТОО</t>
  </si>
  <si>
    <t>Оснащение ХТЛ</t>
  </si>
  <si>
    <t>Строительство АБК Актогай</t>
  </si>
  <si>
    <t>Строительство АБК Тобол</t>
  </si>
  <si>
    <t>Строительство жилых домов по ст.Макат</t>
  </si>
  <si>
    <t>Мебель для Илецк</t>
  </si>
  <si>
    <t xml:space="preserve">Мебель </t>
  </si>
  <si>
    <t>Обучающие программы</t>
  </si>
  <si>
    <t>ПО Майкрософт</t>
  </si>
  <si>
    <t>Фаворит</t>
  </si>
  <si>
    <t>итого невходящие</t>
  </si>
  <si>
    <t>Ежеквартальная информация
 АО "Локомотив" БИН 031 040 001 799 
об исполнении либо неисполнении инвестиционной программы (проекта),учтенной в предельной цене
49200 (вид деятельности по ОКЭД)
за 1 квартал 2014 года</t>
  </si>
  <si>
    <t>Разработка ПСД на строительство  административно-бытового корпуса для ТЧЭ Семей</t>
  </si>
  <si>
    <t>Разработка ПСД на строительство  административно-бытового корпуса для ТЧЭ Жана-Есиль</t>
  </si>
  <si>
    <t>Разработка ПСД на строительство  административно-бытового корпуса для ТЧЭ Матай</t>
  </si>
  <si>
    <t>Разработка ПСД на строительство  административно-бытового корпуса для ТЧЭ Мангыстау</t>
  </si>
  <si>
    <t>Приобретение санитарно-бытового блока ТЧЭ Туркестан</t>
  </si>
  <si>
    <t>Приобретение санитарно-бытового блока ТД Агадыр (ТЧЭ Караганда)</t>
  </si>
  <si>
    <t>Приобретение санитарно-бытового блока ТД Ганюшкино (ТЧЭ Атырау)</t>
  </si>
  <si>
    <t>Приобретение санитарно-бытового блока ТД Шымкент (ТЧЭ Арыс)</t>
  </si>
  <si>
    <t>Приобретение санитарно-бытового блока ТД Кокшетау (ТЧЭ Курорт-Боровое)</t>
  </si>
  <si>
    <t>Приобретение модуля передачи данных (ТЕТRА модем) с последующей установкой на локомотивы</t>
  </si>
  <si>
    <t>Приобретение и  установка дополнительных воздушных резервуаров на тепловозы серии ТЭ33А</t>
  </si>
  <si>
    <t>Установка дополнительных воздушных резервуаров на тепловозы серии ТЭ33А</t>
  </si>
  <si>
    <t>Модернизация локомотивов приписного парка АО "Локомотив" системой  подогрева холостого хода (СПХХ-2,4-26-М)</t>
  </si>
  <si>
    <t>Приобретение интерфейсных преобразователей на тепловозы серии ТЭ33А</t>
  </si>
  <si>
    <t>Модернизация электровозов
 серии KZ-4A</t>
  </si>
  <si>
    <t>Тиражирование SAP</t>
  </si>
  <si>
    <t>Приобретение микроволновых печей</t>
  </si>
  <si>
    <t xml:space="preserve">Приобретение холодильников </t>
  </si>
  <si>
    <t xml:space="preserve">Приобретение оргтехники  </t>
  </si>
  <si>
    <t>Капитальный ремонт здания АБК ТЧЭ  Защита</t>
  </si>
  <si>
    <t>Капитальный ремонт здания конторы  ТЧЭ  Есиль</t>
  </si>
  <si>
    <t>Капитальный ремонт здания дома отдыха локомотивных бригад ТЧЭ Сексеул</t>
  </si>
  <si>
    <t>Капитальный ремонт фасадной части здания цеха эксплуатации ТЧЭ Жамбыл</t>
  </si>
  <si>
    <t>Исполнение, фактические параметры меприятия, объекта инвестиционной программы, учтенной в предельной цене</t>
  </si>
  <si>
    <t>письмо Агенства Республики Казахстан по регулированию естественных монополий от 19 декабря 2013 года №07-10-32/18761</t>
  </si>
  <si>
    <t>в отчете ПКВ имеется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</si>
</sst>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_-* #,##0_р_._-;\-* #,##0_р_._-;_-* &quot;-&quot;??_р_._-;_-@_-"/>
    <numFmt numFmtId="166" formatCode="_(* #,##0_);_(* \(#,##0\);_(* &quot;-&quot;??_);_(@_)"/>
    <numFmt numFmtId="167" formatCode="#,##0_);\(#,##0\);#,##0_);@_)"/>
    <numFmt numFmtId="168" formatCode="0,"/>
    <numFmt numFmtId="169" formatCode="#,##0.0_);\(#,##0.0\)"/>
    <numFmt numFmtId="170" formatCode="&quot;$&quot;#,##0.0_);[Red]\(&quot;$&quot;#,##0.0\)"/>
    <numFmt numFmtId="171" formatCode="#\ ##0_.\ &quot;zі&quot;\ 00\ &quot;gr&quot;;\(#\ ##0.00\z\і\)"/>
    <numFmt numFmtId="172" formatCode="#\ ##0&quot;zі&quot;00&quot;gr&quot;;\(#\ ##0.00\z\і\)"/>
    <numFmt numFmtId="173" formatCode="0.0%;\(0.0%\)"/>
    <numFmt numFmtId="174" formatCode="_(* #,##0_);_(* \(#,##0\);_(* &quot;-&quot;_);_(@_)"/>
    <numFmt numFmtId="175" formatCode="\60\4\7\:"/>
    <numFmt numFmtId="176" formatCode="&quot;$&quot;#,##0_);[Red]\(&quot;$&quot;#,##0\)"/>
    <numFmt numFmtId="177" formatCode="&quot;$&quot;#,\);\(&quot;$&quot;#,##0\)"/>
    <numFmt numFmtId="178" formatCode="[$-409]d\-mmm\-yy;@"/>
    <numFmt numFmtId="179" formatCode="[$-409]d\-mmm;@"/>
    <numFmt numFmtId="180" formatCode="d\-mmm\-yy;@"/>
    <numFmt numFmtId="181" formatCode="_(* #,##0.00_);_(* \(#,##0.00\);_(* &quot;-&quot;??_);_(@_)"/>
    <numFmt numFmtId="182" formatCode="_([$€-2]* #,##0.00_);_([$€-2]* \(#,##0.00\);_([$€-2]* &quot;-&quot;??_)"/>
    <numFmt numFmtId="183" formatCode="_(#,##0;\(#,##0\);\-;&quot;  &quot;@"/>
    <numFmt numFmtId="184" formatCode="&quot;$&quot;#,##0\ ;\-&quot;$&quot;#,##0"/>
    <numFmt numFmtId="185" formatCode="&quot;$&quot;#,##0.00\ ;\(&quot;$&quot;#,##0.00\)"/>
    <numFmt numFmtId="186" formatCode="#,##0.0"/>
    <numFmt numFmtId="187" formatCode="00000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&quot; $&quot;;[Red]\-#,##0.00&quot; $&quot;"/>
    <numFmt numFmtId="191" formatCode="_(* #,##0,_);_(* \(#,##0,\);_(* &quot;-&quot;_);_(@_)"/>
    <numFmt numFmtId="192" formatCode="_-* #,##0\ _đ_._-;\-* #,##0\ _đ_._-;_-* &quot;-&quot;\ _đ_._-;_-@_-"/>
    <numFmt numFmtId="193" formatCode="0%_);\(0%\)"/>
    <numFmt numFmtId="194" formatCode="_-* #,##0\ _$_-;\-* #,##0\ _$_-;_-* &quot;-&quot;\ _$_-;_-@_-"/>
    <numFmt numFmtId="195" formatCode="&quot;$&quot;#,\);\(&quot;$&quot;#,\)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_-* #,##0.00_-;\-* #,##0.00_-;_-* &quot;-&quot;??_-;_-@_-"/>
    <numFmt numFmtId="202" formatCode="General_)"/>
    <numFmt numFmtId="203" formatCode="000000"/>
    <numFmt numFmtId="204" formatCode="_-* #,##0_р_._-;\-* #,##0_р_._-;_-* \-??_р_._-;_-@_-"/>
    <numFmt numFmtId="205" formatCode="_-* #,##0.0_р_._-;\-* #,##0.0_р_._-;_-* &quot;-&quot;??_р_._-;_-@_-"/>
  </numFmts>
  <fonts count="85">
    <font>
      <sz val="12"/>
      <name val="Times New Roman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 Cyr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10"/>
      <color indexed="12"/>
      <name val="Arial"/>
      <family val="2"/>
      <charset val="204"/>
    </font>
    <font>
      <b/>
      <sz val="10"/>
      <name val="AA Normal"/>
    </font>
    <font>
      <sz val="10"/>
      <name val="AA Normal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color indexed="8"/>
      <name val="Arial"/>
      <family val="2"/>
      <charset val="204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0"/>
      <name val="Helv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82">
    <xf numFmtId="0" fontId="0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8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20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" fillId="0" borderId="0"/>
    <xf numFmtId="44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26">
      <protection locked="0"/>
    </xf>
    <xf numFmtId="0" fontId="23" fillId="0" borderId="0"/>
    <xf numFmtId="168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 applyFill="0" applyBorder="0" applyAlignment="0"/>
    <xf numFmtId="169" fontId="17" fillId="0" borderId="0" applyFill="0" applyBorder="0" applyAlignment="0"/>
    <xf numFmtId="170" fontId="1" fillId="0" borderId="0" applyFill="0" applyBorder="0" applyAlignment="0"/>
    <xf numFmtId="171" fontId="29" fillId="0" borderId="0" applyFill="0" applyBorder="0" applyAlignment="0"/>
    <xf numFmtId="172" fontId="29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0" fontId="30" fillId="22" borderId="27" applyNumberFormat="0" applyAlignment="0" applyProtection="0"/>
    <xf numFmtId="174" fontId="18" fillId="23" borderId="10">
      <alignment vertical="center"/>
    </xf>
    <xf numFmtId="0" fontId="31" fillId="2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169" fontId="17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1" fillId="2" borderId="0" applyFont="0" applyFill="0" applyBorder="0" applyAlignment="0" applyProtection="0"/>
    <xf numFmtId="14" fontId="28" fillId="0" borderId="0" applyFill="0" applyBorder="0" applyAlignment="0"/>
    <xf numFmtId="179" fontId="1" fillId="2" borderId="0" applyFont="0" applyFill="0" applyBorder="0" applyAlignment="0" applyProtection="0"/>
    <xf numFmtId="180" fontId="4" fillId="0" borderId="0" applyFill="0" applyBorder="0" applyAlignment="0" applyProtection="0"/>
    <xf numFmtId="38" fontId="33" fillId="0" borderId="29">
      <alignment vertical="center"/>
    </xf>
    <xf numFmtId="17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4" fontId="17" fillId="0" borderId="0" applyFill="0" applyBorder="0" applyAlignment="0"/>
    <xf numFmtId="169" fontId="17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18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37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37" fillId="0" borderId="0">
      <protection locked="0"/>
    </xf>
    <xf numFmtId="10" fontId="38" fillId="3" borderId="16" applyNumberFormat="0" applyFill="0" applyBorder="0" applyAlignment="0" applyProtection="0">
      <protection locked="0"/>
    </xf>
    <xf numFmtId="0" fontId="39" fillId="6" borderId="0" applyNumberFormat="0" applyBorder="0" applyAlignment="0" applyProtection="0"/>
    <xf numFmtId="38" fontId="40" fillId="25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20">
      <alignment horizontal="left" vertical="center"/>
    </xf>
    <xf numFmtId="14" fontId="42" fillId="26" borderId="1">
      <alignment horizontal="center" vertical="center" wrapText="1"/>
    </xf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0" borderId="0"/>
    <xf numFmtId="183" fontId="1" fillId="27" borderId="16" applyNumberFormat="0" applyFont="0" applyAlignment="0">
      <protection locked="0"/>
    </xf>
    <xf numFmtId="10" fontId="40" fillId="28" borderId="16" applyNumberFormat="0" applyBorder="0" applyAlignment="0" applyProtection="0"/>
    <xf numFmtId="183" fontId="1" fillId="27" borderId="16" applyNumberFormat="0" applyFont="0" applyAlignment="0">
      <protection locked="0"/>
    </xf>
    <xf numFmtId="184" fontId="49" fillId="0" borderId="0" applyFont="0" applyFill="0" applyBorder="0" applyAlignment="0" applyProtection="0"/>
    <xf numFmtId="185" fontId="50" fillId="0" borderId="0" applyFont="0" applyFill="0" applyBorder="0" applyAlignment="0" applyProtection="0"/>
    <xf numFmtId="164" fontId="17" fillId="0" borderId="0" applyFill="0" applyBorder="0" applyAlignment="0"/>
    <xf numFmtId="169" fontId="17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0" fontId="51" fillId="0" borderId="33" applyNumberFormat="0" applyFill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53" fillId="0" borderId="1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54" fillId="29" borderId="0" applyNumberFormat="0" applyBorder="0" applyAlignment="0" applyProtection="0"/>
    <xf numFmtId="37" fontId="55" fillId="0" borderId="0"/>
    <xf numFmtId="190" fontId="1" fillId="0" borderId="0"/>
    <xf numFmtId="0" fontId="1" fillId="0" borderId="0"/>
    <xf numFmtId="0" fontId="56" fillId="0" borderId="0"/>
    <xf numFmtId="0" fontId="17" fillId="0" borderId="0"/>
    <xf numFmtId="0" fontId="25" fillId="30" borderId="34" applyNumberFormat="0" applyFont="0" applyAlignment="0" applyProtection="0"/>
    <xf numFmtId="191" fontId="1" fillId="2" borderId="0"/>
    <xf numFmtId="192" fontId="4" fillId="0" borderId="0" applyFont="0" applyFill="0" applyBorder="0" applyAlignment="0" applyProtection="0"/>
    <xf numFmtId="0" fontId="20" fillId="0" borderId="0"/>
    <xf numFmtId="0" fontId="57" fillId="22" borderId="35" applyNumberFormat="0" applyAlignment="0" applyProtection="0"/>
    <xf numFmtId="0" fontId="58" fillId="2" borderId="0"/>
    <xf numFmtId="193" fontId="1" fillId="0" borderId="0" applyFont="0" applyFill="0" applyBorder="0" applyAlignment="0" applyProtection="0"/>
    <xf numFmtId="172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0" fontId="1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17" fillId="0" borderId="0"/>
    <xf numFmtId="197" fontId="17" fillId="0" borderId="0"/>
    <xf numFmtId="164" fontId="17" fillId="0" borderId="0" applyFill="0" applyBorder="0" applyAlignment="0"/>
    <xf numFmtId="169" fontId="17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0" fontId="59" fillId="0" borderId="0" applyNumberFormat="0">
      <alignment horizontal="left"/>
    </xf>
    <xf numFmtId="3" fontId="18" fillId="0" borderId="0" applyFont="0" applyFill="0" applyBorder="0" applyAlignment="0"/>
    <xf numFmtId="0" fontId="1" fillId="31" borderId="35" applyNumberFormat="0" applyProtection="0">
      <alignment horizontal="left" vertical="center" indent="1"/>
    </xf>
    <xf numFmtId="4" fontId="60" fillId="32" borderId="35" applyNumberFormat="0" applyProtection="0">
      <alignment horizontal="left" vertical="center" indent="1"/>
    </xf>
    <xf numFmtId="4" fontId="60" fillId="33" borderId="35" applyNumberFormat="0" applyProtection="0">
      <alignment horizontal="left" vertical="center" indent="1"/>
    </xf>
    <xf numFmtId="0" fontId="1" fillId="25" borderId="35" applyNumberFormat="0" applyProtection="0">
      <alignment horizontal="left" vertical="center" indent="1"/>
    </xf>
    <xf numFmtId="0" fontId="1" fillId="31" borderId="35" applyNumberFormat="0" applyProtection="0">
      <alignment horizontal="left" vertical="center" indent="1"/>
    </xf>
    <xf numFmtId="4" fontId="28" fillId="32" borderId="35" applyNumberFormat="0" applyProtection="0">
      <alignment horizontal="right" vertical="center"/>
    </xf>
    <xf numFmtId="0" fontId="1" fillId="31" borderId="35" applyNumberFormat="0" applyProtection="0">
      <alignment horizontal="left" vertical="center" indent="1"/>
    </xf>
    <xf numFmtId="198" fontId="61" fillId="0" borderId="16">
      <alignment horizontal="left" vertical="center"/>
      <protection locked="0"/>
    </xf>
    <xf numFmtId="3" fontId="1" fillId="0" borderId="0"/>
    <xf numFmtId="49" fontId="28" fillId="0" borderId="0" applyFill="0" applyBorder="0" applyAlignment="0"/>
    <xf numFmtId="199" fontId="29" fillId="0" borderId="0" applyFill="0" applyBorder="0" applyAlignment="0"/>
    <xf numFmtId="200" fontId="29" fillId="0" borderId="0" applyFill="0" applyBorder="0" applyAlignment="0"/>
    <xf numFmtId="0" fontId="62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64" fillId="0" borderId="36" applyNumberFormat="0" applyFill="0" applyAlignment="0" applyProtection="0"/>
    <xf numFmtId="201" fontId="1" fillId="0" borderId="0" applyFont="0" applyFill="0" applyBorder="0" applyAlignment="0" applyProtection="0"/>
    <xf numFmtId="0" fontId="65" fillId="0" borderId="0"/>
    <xf numFmtId="0" fontId="66" fillId="0" borderId="0" applyAlignment="0"/>
    <xf numFmtId="0" fontId="67" fillId="0" borderId="0"/>
    <xf numFmtId="0" fontId="20" fillId="0" borderId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02" fontId="18" fillId="0" borderId="37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25" borderId="10"/>
    <xf numFmtId="14" fontId="18" fillId="0" borderId="0">
      <alignment horizontal="right"/>
    </xf>
    <xf numFmtId="44" fontId="4" fillId="0" borderId="0" applyFont="0" applyFill="0" applyBorder="0" applyAlignment="0" applyProtection="0"/>
    <xf numFmtId="202" fontId="71" fillId="26" borderId="37"/>
    <xf numFmtId="0" fontId="1" fillId="0" borderId="16">
      <alignment horizontal="right"/>
    </xf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" fillId="0" borderId="0"/>
    <xf numFmtId="0" fontId="72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4" fillId="0" borderId="0">
      <alignment vertical="justify"/>
    </xf>
    <xf numFmtId="3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1" fillId="0" borderId="16"/>
    <xf numFmtId="44" fontId="21" fillId="0" borderId="0">
      <protection locked="0"/>
    </xf>
  </cellStyleXfs>
  <cellXfs count="302">
    <xf numFmtId="0" fontId="0" fillId="0" borderId="0" xfId="0"/>
    <xf numFmtId="165" fontId="3" fillId="34" borderId="16" xfId="2" applyNumberFormat="1" applyFont="1" applyFill="1" applyBorder="1" applyAlignment="1">
      <alignment horizontal="center" vertical="center"/>
    </xf>
    <xf numFmtId="165" fontId="2" fillId="34" borderId="16" xfId="2" applyNumberFormat="1" applyFont="1" applyFill="1" applyBorder="1" applyAlignment="1">
      <alignment horizontal="center" vertical="center"/>
    </xf>
    <xf numFmtId="165" fontId="9" fillId="34" borderId="16" xfId="2" applyNumberFormat="1" applyFont="1" applyFill="1" applyBorder="1" applyAlignment="1">
      <alignment horizontal="center" vertical="center"/>
    </xf>
    <xf numFmtId="3" fontId="2" fillId="34" borderId="16" xfId="8" applyNumberFormat="1" applyFont="1" applyFill="1" applyBorder="1" applyAlignment="1">
      <alignment horizontal="center" vertical="center" wrapText="1"/>
    </xf>
    <xf numFmtId="3" fontId="3" fillId="34" borderId="24" xfId="3" applyNumberFormat="1" applyFont="1" applyFill="1" applyBorder="1" applyAlignment="1">
      <alignment horizontal="center" vertical="center"/>
    </xf>
    <xf numFmtId="3" fontId="3" fillId="34" borderId="21" xfId="3" applyNumberFormat="1" applyFont="1" applyFill="1" applyBorder="1" applyAlignment="1">
      <alignment horizontal="center" vertical="center"/>
    </xf>
    <xf numFmtId="3" fontId="3" fillId="34" borderId="16" xfId="2" applyNumberFormat="1" applyFont="1" applyFill="1" applyBorder="1" applyAlignment="1">
      <alignment horizontal="center" vertical="center" wrapText="1"/>
    </xf>
    <xf numFmtId="3" fontId="2" fillId="34" borderId="16" xfId="2" applyNumberFormat="1" applyFont="1" applyFill="1" applyBorder="1" applyAlignment="1">
      <alignment horizontal="center" vertical="center" wrapText="1"/>
    </xf>
    <xf numFmtId="3" fontId="3" fillId="34" borderId="18" xfId="2" applyNumberFormat="1" applyFont="1" applyFill="1" applyBorder="1" applyAlignment="1">
      <alignment horizontal="center" vertical="center" wrapText="1"/>
    </xf>
    <xf numFmtId="3" fontId="3" fillId="34" borderId="16" xfId="2" applyNumberFormat="1" applyFont="1" applyFill="1" applyBorder="1" applyAlignment="1" applyProtection="1">
      <alignment horizontal="center" vertical="center" wrapText="1"/>
    </xf>
    <xf numFmtId="3" fontId="2" fillId="34" borderId="16" xfId="2" applyNumberFormat="1" applyFont="1" applyFill="1" applyBorder="1" applyAlignment="1" applyProtection="1">
      <alignment horizontal="center" vertical="center" wrapText="1"/>
    </xf>
    <xf numFmtId="165" fontId="2" fillId="34" borderId="18" xfId="2" applyNumberFormat="1" applyFont="1" applyFill="1" applyBorder="1" applyAlignment="1">
      <alignment horizontal="center" vertical="center" wrapText="1"/>
    </xf>
    <xf numFmtId="165" fontId="3" fillId="34" borderId="16" xfId="2" applyNumberFormat="1" applyFont="1" applyFill="1" applyBorder="1" applyAlignment="1">
      <alignment horizontal="center" vertical="center" wrapText="1"/>
    </xf>
    <xf numFmtId="165" fontId="3" fillId="34" borderId="18" xfId="2" applyNumberFormat="1" applyFont="1" applyFill="1" applyBorder="1" applyAlignment="1">
      <alignment horizontal="center" vertical="center" wrapText="1"/>
    </xf>
    <xf numFmtId="165" fontId="73" fillId="34" borderId="16" xfId="1" applyNumberFormat="1" applyFont="1" applyFill="1" applyBorder="1" applyAlignment="1">
      <alignment vertical="center" wrapText="1"/>
    </xf>
    <xf numFmtId="3" fontId="78" fillId="34" borderId="16" xfId="2" applyNumberFormat="1" applyFont="1" applyFill="1" applyBorder="1" applyAlignment="1" applyProtection="1">
      <alignment horizontal="center" vertical="center" wrapText="1"/>
    </xf>
    <xf numFmtId="3" fontId="78" fillId="34" borderId="18" xfId="2" applyNumberFormat="1" applyFont="1" applyFill="1" applyBorder="1" applyAlignment="1" applyProtection="1">
      <alignment horizontal="center" vertical="center" wrapText="1"/>
    </xf>
    <xf numFmtId="3" fontId="79" fillId="34" borderId="16" xfId="0" applyNumberFormat="1" applyFont="1" applyFill="1" applyBorder="1" applyAlignment="1">
      <alignment vertical="center" wrapText="1"/>
    </xf>
    <xf numFmtId="3" fontId="80" fillId="34" borderId="16" xfId="2" applyNumberFormat="1" applyFont="1" applyFill="1" applyBorder="1" applyAlignment="1" applyProtection="1">
      <alignment horizontal="center" vertical="center" wrapText="1"/>
    </xf>
    <xf numFmtId="3" fontId="3" fillId="34" borderId="18" xfId="2" applyNumberFormat="1" applyFont="1" applyFill="1" applyBorder="1" applyAlignment="1" applyProtection="1">
      <alignment horizontal="center" vertical="center" wrapText="1"/>
    </xf>
    <xf numFmtId="3" fontId="3" fillId="34" borderId="24" xfId="2" applyNumberFormat="1" applyFont="1" applyFill="1" applyBorder="1" applyAlignment="1" applyProtection="1">
      <alignment horizontal="center" vertical="center" wrapText="1"/>
    </xf>
    <xf numFmtId="3" fontId="2" fillId="34" borderId="24" xfId="2" applyNumberFormat="1" applyFont="1" applyFill="1" applyBorder="1" applyAlignment="1" applyProtection="1">
      <alignment horizontal="center" vertical="center" wrapText="1"/>
    </xf>
    <xf numFmtId="3" fontId="3" fillId="34" borderId="25" xfId="2" applyNumberFormat="1" applyFont="1" applyFill="1" applyBorder="1" applyAlignment="1" applyProtection="1">
      <alignment horizontal="center" vertical="center" wrapText="1"/>
    </xf>
    <xf numFmtId="3" fontId="3" fillId="34" borderId="0" xfId="3" applyNumberFormat="1" applyFont="1" applyFill="1" applyBorder="1" applyAlignment="1">
      <alignment horizontal="left" vertical="center" wrapText="1"/>
    </xf>
    <xf numFmtId="165" fontId="3" fillId="34" borderId="0" xfId="2" applyNumberFormat="1" applyFont="1" applyFill="1" applyAlignment="1">
      <alignment horizontal="center" vertical="center"/>
    </xf>
    <xf numFmtId="165" fontId="2" fillId="34" borderId="0" xfId="2" applyNumberFormat="1" applyFont="1" applyFill="1" applyAlignment="1">
      <alignment horizontal="center" vertical="center"/>
    </xf>
    <xf numFmtId="165" fontId="3" fillId="34" borderId="0" xfId="2" applyNumberFormat="1" applyFont="1" applyFill="1" applyAlignment="1">
      <alignment horizontal="right"/>
    </xf>
    <xf numFmtId="3" fontId="2" fillId="34" borderId="0" xfId="2" applyNumberFormat="1" applyFont="1" applyFill="1" applyBorder="1" applyAlignment="1" applyProtection="1">
      <alignment horizontal="center" vertical="center" wrapText="1"/>
    </xf>
    <xf numFmtId="3" fontId="3" fillId="34" borderId="0" xfId="3" applyNumberFormat="1" applyFont="1" applyFill="1" applyBorder="1" applyAlignment="1">
      <alignment horizontal="center" vertical="center"/>
    </xf>
    <xf numFmtId="0" fontId="77" fillId="34" borderId="16" xfId="5" applyFont="1" applyFill="1" applyBorder="1" applyAlignment="1">
      <alignment horizontal="center" wrapText="1"/>
    </xf>
    <xf numFmtId="0" fontId="3" fillId="34" borderId="16" xfId="5" applyFont="1" applyFill="1" applyBorder="1" applyAlignment="1">
      <alignment horizontal="center" wrapText="1"/>
    </xf>
    <xf numFmtId="3" fontId="3" fillId="34" borderId="16" xfId="3" applyNumberFormat="1" applyFont="1" applyFill="1" applyBorder="1" applyAlignment="1">
      <alignment horizontal="left" vertical="center" wrapText="1"/>
    </xf>
    <xf numFmtId="165" fontId="3" fillId="34" borderId="16" xfId="2" applyNumberFormat="1" applyFont="1" applyFill="1" applyBorder="1" applyAlignment="1">
      <alignment horizontal="right"/>
    </xf>
    <xf numFmtId="165" fontId="3" fillId="34" borderId="14" xfId="2" applyNumberFormat="1" applyFont="1" applyFill="1" applyBorder="1" applyAlignment="1">
      <alignment horizontal="right"/>
    </xf>
    <xf numFmtId="165" fontId="76" fillId="34" borderId="16" xfId="0" applyNumberFormat="1" applyFont="1" applyFill="1" applyBorder="1" applyAlignment="1">
      <alignment horizontal="center" vertical="center" wrapText="1"/>
    </xf>
    <xf numFmtId="165" fontId="81" fillId="34" borderId="16" xfId="2" applyNumberFormat="1" applyFont="1" applyFill="1" applyBorder="1" applyAlignment="1">
      <alignment horizontal="center" vertical="center" wrapText="1"/>
    </xf>
    <xf numFmtId="204" fontId="6" fillId="34" borderId="16" xfId="1" applyNumberFormat="1" applyFill="1" applyBorder="1" applyAlignment="1">
      <alignment horizontal="center" vertical="center" wrapText="1"/>
    </xf>
    <xf numFmtId="1" fontId="83" fillId="34" borderId="16" xfId="0" applyNumberFormat="1" applyFont="1" applyFill="1" applyBorder="1" applyAlignment="1">
      <alignment horizontal="center" vertical="center" wrapText="1"/>
    </xf>
    <xf numFmtId="3" fontId="3" fillId="34" borderId="16" xfId="3" applyNumberFormat="1" applyFont="1" applyFill="1" applyBorder="1" applyAlignment="1">
      <alignment horizontal="center" vertical="center"/>
    </xf>
    <xf numFmtId="165" fontId="3" fillId="34" borderId="44" xfId="2" applyNumberFormat="1" applyFont="1" applyFill="1" applyBorder="1" applyAlignment="1">
      <alignment horizontal="center" vertical="center"/>
    </xf>
    <xf numFmtId="165" fontId="2" fillId="34" borderId="44" xfId="2" applyNumberFormat="1" applyFont="1" applyFill="1" applyBorder="1" applyAlignment="1">
      <alignment horizontal="center" vertical="center"/>
    </xf>
    <xf numFmtId="3" fontId="3" fillId="34" borderId="16" xfId="3" applyNumberFormat="1" applyFont="1" applyFill="1" applyBorder="1" applyAlignment="1">
      <alignment horizontal="center" vertical="center"/>
    </xf>
    <xf numFmtId="3" fontId="2" fillId="34" borderId="16" xfId="3" applyNumberFormat="1" applyFont="1" applyFill="1" applyBorder="1" applyAlignment="1">
      <alignment horizontal="center" vertical="center"/>
    </xf>
    <xf numFmtId="3" fontId="3" fillId="34" borderId="44" xfId="3" applyNumberFormat="1" applyFont="1" applyFill="1" applyBorder="1" applyAlignment="1">
      <alignment horizontal="center" vertical="center"/>
    </xf>
    <xf numFmtId="3" fontId="2" fillId="34" borderId="44" xfId="3" applyNumberFormat="1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 wrapText="1"/>
    </xf>
    <xf numFmtId="3" fontId="73" fillId="34" borderId="16" xfId="0" applyNumberFormat="1" applyFont="1" applyFill="1" applyBorder="1" applyAlignment="1">
      <alignment horizontal="center" vertical="center" wrapText="1"/>
    </xf>
    <xf numFmtId="165" fontId="74" fillId="34" borderId="16" xfId="1" applyNumberFormat="1" applyFont="1" applyFill="1" applyBorder="1" applyAlignment="1">
      <alignment vertical="center" wrapText="1"/>
    </xf>
    <xf numFmtId="0" fontId="75" fillId="34" borderId="16" xfId="0" applyFont="1" applyFill="1" applyBorder="1" applyAlignment="1">
      <alignment horizontal="center" vertical="center" wrapText="1"/>
    </xf>
    <xf numFmtId="165" fontId="79" fillId="34" borderId="16" xfId="1" applyNumberFormat="1" applyFont="1" applyFill="1" applyBorder="1" applyAlignment="1">
      <alignment horizontal="center" vertical="center" wrapText="1"/>
    </xf>
    <xf numFmtId="3" fontId="79" fillId="34" borderId="16" xfId="0" applyNumberFormat="1" applyFont="1" applyFill="1" applyBorder="1" applyAlignment="1">
      <alignment horizontal="center" vertical="center" wrapText="1"/>
    </xf>
    <xf numFmtId="3" fontId="3" fillId="34" borderId="14" xfId="2" applyNumberFormat="1" applyFont="1" applyFill="1" applyBorder="1" applyAlignment="1" applyProtection="1">
      <alignment horizontal="center" vertical="center" wrapText="1"/>
    </xf>
    <xf numFmtId="3" fontId="2" fillId="34" borderId="14" xfId="2" applyNumberFormat="1" applyFont="1" applyFill="1" applyBorder="1" applyAlignment="1" applyProtection="1">
      <alignment horizontal="center" vertical="center" wrapText="1"/>
    </xf>
    <xf numFmtId="3" fontId="2" fillId="34" borderId="18" xfId="2" applyNumberFormat="1" applyFont="1" applyFill="1" applyBorder="1" applyAlignment="1" applyProtection="1">
      <alignment horizontal="center" vertical="center" wrapText="1"/>
    </xf>
    <xf numFmtId="3" fontId="3" fillId="34" borderId="21" xfId="2" applyNumberFormat="1" applyFont="1" applyFill="1" applyBorder="1" applyAlignment="1">
      <alignment horizontal="center" vertical="center" wrapText="1"/>
    </xf>
    <xf numFmtId="165" fontId="3" fillId="34" borderId="21" xfId="2" applyNumberFormat="1" applyFont="1" applyFill="1" applyBorder="1" applyAlignment="1">
      <alignment horizontal="center" vertical="center" wrapText="1"/>
    </xf>
    <xf numFmtId="3" fontId="2" fillId="34" borderId="1" xfId="3" applyNumberFormat="1" applyFont="1" applyFill="1" applyBorder="1" applyAlignment="1">
      <alignment horizontal="center" vertical="center" wrapText="1"/>
    </xf>
    <xf numFmtId="3" fontId="2" fillId="34" borderId="58" xfId="3" applyNumberFormat="1" applyFont="1" applyFill="1" applyBorder="1" applyAlignment="1">
      <alignment horizontal="center" vertical="center" wrapText="1"/>
    </xf>
    <xf numFmtId="165" fontId="3" fillId="34" borderId="0" xfId="2" applyNumberFormat="1" applyFont="1" applyFill="1" applyAlignment="1">
      <alignment horizontal="right" wrapText="1"/>
    </xf>
    <xf numFmtId="3" fontId="2" fillId="34" borderId="13" xfId="2" applyNumberFormat="1" applyFont="1" applyFill="1" applyBorder="1" applyAlignment="1">
      <alignment horizontal="center" vertical="center"/>
    </xf>
    <xf numFmtId="3" fontId="2" fillId="34" borderId="43" xfId="2" applyNumberFormat="1" applyFont="1" applyFill="1" applyBorder="1" applyAlignment="1">
      <alignment horizontal="center" vertical="center" wrapText="1"/>
    </xf>
    <xf numFmtId="3" fontId="2" fillId="34" borderId="62" xfId="2" applyNumberFormat="1" applyFont="1" applyFill="1" applyBorder="1" applyAlignment="1">
      <alignment horizontal="center" vertical="center" wrapText="1"/>
    </xf>
    <xf numFmtId="3" fontId="2" fillId="34" borderId="19" xfId="2" applyNumberFormat="1" applyFont="1" applyFill="1" applyBorder="1" applyAlignment="1">
      <alignment horizontal="center" vertical="center" wrapText="1"/>
    </xf>
    <xf numFmtId="3" fontId="2" fillId="34" borderId="46" xfId="2" applyNumberFormat="1" applyFont="1" applyFill="1" applyBorder="1" applyAlignment="1">
      <alignment horizontal="center" vertical="center" wrapText="1"/>
    </xf>
    <xf numFmtId="165" fontId="3" fillId="34" borderId="14" xfId="2" applyNumberFormat="1" applyFont="1" applyFill="1" applyBorder="1" applyAlignment="1">
      <alignment horizontal="center"/>
    </xf>
    <xf numFmtId="165" fontId="3" fillId="34" borderId="14" xfId="2" applyNumberFormat="1" applyFont="1" applyFill="1" applyBorder="1" applyAlignment="1">
      <alignment horizontal="right" wrapText="1"/>
    </xf>
    <xf numFmtId="3" fontId="2" fillId="34" borderId="15" xfId="3" applyNumberFormat="1" applyFont="1" applyFill="1" applyBorder="1" applyAlignment="1">
      <alignment horizontal="center" vertical="center" wrapText="1"/>
    </xf>
    <xf numFmtId="3" fontId="2" fillId="34" borderId="13" xfId="3" applyNumberFormat="1" applyFont="1" applyFill="1" applyBorder="1" applyAlignment="1">
      <alignment horizontal="center" vertical="center" wrapText="1"/>
    </xf>
    <xf numFmtId="3" fontId="2" fillId="34" borderId="14" xfId="3" applyNumberFormat="1" applyFont="1" applyFill="1" applyBorder="1" applyAlignment="1">
      <alignment horizontal="center" vertical="center" wrapText="1"/>
    </xf>
    <xf numFmtId="165" fontId="3" fillId="34" borderId="46" xfId="2" applyNumberFormat="1" applyFont="1" applyFill="1" applyBorder="1" applyAlignment="1">
      <alignment horizontal="right" wrapText="1"/>
    </xf>
    <xf numFmtId="165" fontId="3" fillId="34" borderId="43" xfId="2" applyNumberFormat="1" applyFont="1" applyFill="1" applyBorder="1" applyAlignment="1">
      <alignment horizontal="right" wrapText="1"/>
    </xf>
    <xf numFmtId="165" fontId="3" fillId="34" borderId="40" xfId="2" applyNumberFormat="1" applyFont="1" applyFill="1" applyBorder="1" applyAlignment="1">
      <alignment horizontal="right" wrapText="1"/>
    </xf>
    <xf numFmtId="3" fontId="2" fillId="34" borderId="17" xfId="2" applyNumberFormat="1" applyFont="1" applyFill="1" applyBorder="1" applyAlignment="1" applyProtection="1">
      <alignment horizontal="center" vertical="center" wrapText="1"/>
    </xf>
    <xf numFmtId="3" fontId="2" fillId="34" borderId="41" xfId="2" applyNumberFormat="1" applyFont="1" applyFill="1" applyBorder="1" applyAlignment="1" applyProtection="1">
      <alignment horizontal="center" vertical="center" wrapText="1"/>
    </xf>
    <xf numFmtId="3" fontId="2" fillId="34" borderId="19" xfId="2" applyNumberFormat="1" applyFont="1" applyFill="1" applyBorder="1" applyAlignment="1" applyProtection="1">
      <alignment horizontal="center" vertical="center" wrapText="1"/>
    </xf>
    <xf numFmtId="3" fontId="2" fillId="34" borderId="16" xfId="3" applyNumberFormat="1" applyFont="1" applyFill="1" applyBorder="1" applyAlignment="1">
      <alignment horizontal="center" vertical="center" wrapText="1"/>
    </xf>
    <xf numFmtId="3" fontId="2" fillId="34" borderId="18" xfId="3" applyNumberFormat="1" applyFont="1" applyFill="1" applyBorder="1" applyAlignment="1">
      <alignment horizontal="center" vertical="center"/>
    </xf>
    <xf numFmtId="3" fontId="2" fillId="34" borderId="17" xfId="3" applyNumberFormat="1" applyFont="1" applyFill="1" applyBorder="1" applyAlignment="1">
      <alignment horizontal="center" vertical="center"/>
    </xf>
    <xf numFmtId="165" fontId="2" fillId="34" borderId="21" xfId="2" applyNumberFormat="1" applyFont="1" applyFill="1" applyBorder="1" applyAlignment="1">
      <alignment horizontal="right"/>
    </xf>
    <xf numFmtId="165" fontId="2" fillId="34" borderId="44" xfId="2" applyNumberFormat="1" applyFont="1" applyFill="1" applyBorder="1" applyAlignment="1">
      <alignment horizontal="right" wrapText="1"/>
    </xf>
    <xf numFmtId="165" fontId="2" fillId="34" borderId="19" xfId="2" applyNumberFormat="1" applyFont="1" applyFill="1" applyBorder="1" applyAlignment="1">
      <alignment horizontal="right" wrapText="1"/>
    </xf>
    <xf numFmtId="165" fontId="2" fillId="34" borderId="0" xfId="2" applyNumberFormat="1" applyFont="1" applyFill="1" applyAlignment="1">
      <alignment horizontal="right" wrapText="1"/>
    </xf>
    <xf numFmtId="0" fontId="2" fillId="34" borderId="18" xfId="4" applyFont="1" applyFill="1" applyBorder="1" applyAlignment="1" applyProtection="1">
      <alignment horizontal="center" vertical="center" wrapText="1"/>
    </xf>
    <xf numFmtId="0" fontId="2" fillId="34" borderId="17" xfId="4" applyFont="1" applyFill="1" applyBorder="1" applyAlignment="1" applyProtection="1">
      <alignment horizontal="center" vertical="center" wrapText="1"/>
    </xf>
    <xf numFmtId="0" fontId="2" fillId="34" borderId="16" xfId="4" applyFont="1" applyFill="1" applyBorder="1" applyAlignment="1" applyProtection="1">
      <alignment horizontal="center" vertical="center" wrapText="1"/>
    </xf>
    <xf numFmtId="165" fontId="2" fillId="34" borderId="21" xfId="2" applyNumberFormat="1" applyFont="1" applyFill="1" applyBorder="1" applyAlignment="1">
      <alignment horizontal="right" wrapText="1"/>
    </xf>
    <xf numFmtId="165" fontId="2" fillId="34" borderId="41" xfId="2" applyNumberFormat="1" applyFont="1" applyFill="1" applyBorder="1" applyAlignment="1">
      <alignment horizontal="center" vertical="center" wrapText="1"/>
    </xf>
    <xf numFmtId="165" fontId="2" fillId="34" borderId="19" xfId="2" applyNumberFormat="1" applyFont="1" applyFill="1" applyBorder="1" applyAlignment="1">
      <alignment horizontal="center" vertical="center" wrapText="1"/>
    </xf>
    <xf numFmtId="3" fontId="2" fillId="34" borderId="18" xfId="3" applyNumberFormat="1" applyFont="1" applyFill="1" applyBorder="1" applyAlignment="1">
      <alignment horizontal="center" vertical="center" wrapText="1"/>
    </xf>
    <xf numFmtId="3" fontId="3" fillId="34" borderId="17" xfId="3" applyNumberFormat="1" applyFont="1" applyFill="1" applyBorder="1" applyAlignment="1">
      <alignment horizontal="center" vertical="center"/>
    </xf>
    <xf numFmtId="3" fontId="3" fillId="34" borderId="18" xfId="3" applyNumberFormat="1" applyFont="1" applyFill="1" applyBorder="1" applyAlignment="1">
      <alignment horizontal="center" vertical="center"/>
    </xf>
    <xf numFmtId="3" fontId="2" fillId="34" borderId="44" xfId="2" applyNumberFormat="1" applyFont="1" applyFill="1" applyBorder="1" applyAlignment="1" applyProtection="1">
      <alignment horizontal="center" vertical="center" wrapText="1"/>
    </xf>
    <xf numFmtId="0" fontId="3" fillId="34" borderId="17" xfId="4" applyFont="1" applyFill="1" applyBorder="1" applyAlignment="1" applyProtection="1">
      <alignment horizontal="center" vertical="center" wrapText="1"/>
    </xf>
    <xf numFmtId="0" fontId="3" fillId="34" borderId="16" xfId="4" applyFont="1" applyFill="1" applyBorder="1" applyAlignment="1" applyProtection="1">
      <alignment horizontal="center" vertical="center" wrapText="1"/>
    </xf>
    <xf numFmtId="0" fontId="3" fillId="34" borderId="18" xfId="4" applyFont="1" applyFill="1" applyBorder="1" applyAlignment="1" applyProtection="1">
      <alignment horizontal="center" vertical="center" wrapText="1"/>
    </xf>
    <xf numFmtId="3" fontId="2" fillId="34" borderId="21" xfId="2" applyNumberFormat="1" applyFont="1" applyFill="1" applyBorder="1" applyAlignment="1" applyProtection="1">
      <alignment horizontal="center" vertical="center" wrapText="1"/>
    </xf>
    <xf numFmtId="165" fontId="2" fillId="34" borderId="16" xfId="2" applyNumberFormat="1" applyFont="1" applyFill="1" applyBorder="1" applyAlignment="1">
      <alignment horizontal="center" vertical="center" wrapText="1"/>
    </xf>
    <xf numFmtId="3" fontId="2" fillId="34" borderId="16" xfId="5" applyNumberFormat="1" applyFont="1" applyFill="1" applyBorder="1" applyAlignment="1">
      <alignment horizontal="center" vertical="center" wrapText="1"/>
    </xf>
    <xf numFmtId="165" fontId="2" fillId="34" borderId="21" xfId="2" applyNumberFormat="1" applyFont="1" applyFill="1" applyBorder="1" applyAlignment="1">
      <alignment horizontal="center" vertical="center" wrapText="1"/>
    </xf>
    <xf numFmtId="165" fontId="3" fillId="34" borderId="0" xfId="2" applyNumberFormat="1" applyFont="1" applyFill="1" applyBorder="1" applyAlignment="1">
      <alignment horizontal="right"/>
    </xf>
    <xf numFmtId="3" fontId="3" fillId="34" borderId="16" xfId="5" applyNumberFormat="1" applyFont="1" applyFill="1" applyBorder="1" applyAlignment="1">
      <alignment horizontal="center" vertical="center" wrapText="1"/>
    </xf>
    <xf numFmtId="3" fontId="3" fillId="34" borderId="18" xfId="3" applyNumberFormat="1" applyFont="1" applyFill="1" applyBorder="1" applyAlignment="1">
      <alignment horizontal="center" vertical="center" wrapText="1"/>
    </xf>
    <xf numFmtId="165" fontId="3" fillId="34" borderId="19" xfId="2" applyNumberFormat="1" applyFont="1" applyFill="1" applyBorder="1" applyAlignment="1">
      <alignment horizontal="center" vertical="center"/>
    </xf>
    <xf numFmtId="49" fontId="2" fillId="34" borderId="17" xfId="4" applyNumberFormat="1" applyFont="1" applyFill="1" applyBorder="1" applyAlignment="1" applyProtection="1">
      <alignment horizontal="center" vertical="center" wrapText="1"/>
    </xf>
    <xf numFmtId="3" fontId="2" fillId="34" borderId="44" xfId="2" applyNumberFormat="1" applyFont="1" applyFill="1" applyBorder="1" applyAlignment="1" applyProtection="1">
      <alignment horizontal="left" vertical="center" wrapText="1"/>
    </xf>
    <xf numFmtId="3" fontId="2" fillId="34" borderId="17" xfId="2" applyNumberFormat="1" applyFont="1" applyFill="1" applyBorder="1" applyAlignment="1">
      <alignment horizontal="center" vertical="center"/>
    </xf>
    <xf numFmtId="3" fontId="2" fillId="34" borderId="44" xfId="2" applyNumberFormat="1" applyFont="1" applyFill="1" applyBorder="1" applyAlignment="1" applyProtection="1">
      <alignment vertical="center" wrapText="1"/>
    </xf>
    <xf numFmtId="165" fontId="2" fillId="34" borderId="21" xfId="2" applyNumberFormat="1" applyFont="1" applyFill="1" applyBorder="1" applyAlignment="1">
      <alignment horizontal="center" vertical="center"/>
    </xf>
    <xf numFmtId="165" fontId="2" fillId="34" borderId="19" xfId="2" applyNumberFormat="1" applyFont="1" applyFill="1" applyBorder="1" applyAlignment="1">
      <alignment horizontal="center" vertical="center"/>
    </xf>
    <xf numFmtId="3" fontId="3" fillId="34" borderId="17" xfId="2" applyNumberFormat="1" applyFont="1" applyFill="1" applyBorder="1" applyAlignment="1">
      <alignment horizontal="center" vertical="center"/>
    </xf>
    <xf numFmtId="0" fontId="3" fillId="34" borderId="44" xfId="5" applyFont="1" applyFill="1" applyBorder="1" applyAlignment="1">
      <alignment horizontal="left" vertical="center" wrapText="1"/>
    </xf>
    <xf numFmtId="0" fontId="3" fillId="34" borderId="21" xfId="5" applyFont="1" applyFill="1" applyBorder="1" applyAlignment="1">
      <alignment horizontal="center" vertical="center" wrapText="1"/>
    </xf>
    <xf numFmtId="3" fontId="3" fillId="34" borderId="16" xfId="8" applyNumberFormat="1" applyFont="1" applyFill="1" applyBorder="1" applyAlignment="1">
      <alignment horizontal="center" vertical="center" wrapText="1"/>
    </xf>
    <xf numFmtId="0" fontId="3" fillId="34" borderId="17" xfId="5" applyFont="1" applyFill="1" applyBorder="1" applyAlignment="1">
      <alignment horizontal="center" vertical="center" wrapText="1"/>
    </xf>
    <xf numFmtId="3" fontId="81" fillId="34" borderId="16" xfId="5" applyNumberFormat="1" applyFont="1" applyFill="1" applyBorder="1" applyAlignment="1">
      <alignment horizontal="left" vertical="center" wrapText="1"/>
    </xf>
    <xf numFmtId="165" fontId="3" fillId="34" borderId="21" xfId="2" applyNumberFormat="1" applyFont="1" applyFill="1" applyBorder="1" applyAlignment="1">
      <alignment horizontal="right"/>
    </xf>
    <xf numFmtId="165" fontId="3" fillId="34" borderId="19" xfId="2" applyNumberFormat="1" applyFont="1" applyFill="1" applyBorder="1" applyAlignment="1">
      <alignment horizontal="left" vertical="center" wrapText="1"/>
    </xf>
    <xf numFmtId="165" fontId="3" fillId="34" borderId="44" xfId="7" applyNumberFormat="1" applyFont="1" applyFill="1" applyBorder="1" applyAlignment="1" applyProtection="1">
      <alignment horizontal="left" vertical="center" wrapText="1"/>
    </xf>
    <xf numFmtId="165" fontId="3" fillId="34" borderId="21" xfId="7" applyNumberFormat="1" applyFont="1" applyFill="1" applyBorder="1" applyAlignment="1" applyProtection="1">
      <alignment horizontal="center" vertical="center" wrapText="1"/>
    </xf>
    <xf numFmtId="165" fontId="3" fillId="34" borderId="17" xfId="7" applyNumberFormat="1" applyFont="1" applyFill="1" applyBorder="1" applyAlignment="1" applyProtection="1">
      <alignment horizontal="center" vertical="center" wrapText="1"/>
    </xf>
    <xf numFmtId="49" fontId="3" fillId="34" borderId="19" xfId="2" applyNumberFormat="1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2" fontId="3" fillId="34" borderId="19" xfId="2" applyNumberFormat="1" applyFont="1" applyFill="1" applyBorder="1" applyAlignment="1">
      <alignment horizontal="left" vertical="center" wrapText="1"/>
    </xf>
    <xf numFmtId="0" fontId="3" fillId="34" borderId="21" xfId="4" applyFont="1" applyFill="1" applyBorder="1" applyAlignment="1" applyProtection="1">
      <alignment horizontal="center" vertical="center" wrapText="1"/>
    </xf>
    <xf numFmtId="3" fontId="2" fillId="34" borderId="17" xfId="2" quotePrefix="1" applyNumberFormat="1" applyFont="1" applyFill="1" applyBorder="1" applyAlignment="1">
      <alignment horizontal="center" vertical="center"/>
    </xf>
    <xf numFmtId="165" fontId="2" fillId="34" borderId="0" xfId="2" applyNumberFormat="1" applyFont="1" applyFill="1" applyAlignment="1">
      <alignment horizontal="right"/>
    </xf>
    <xf numFmtId="0" fontId="3" fillId="34" borderId="44" xfId="4" applyFont="1" applyFill="1" applyBorder="1" applyAlignment="1" applyProtection="1">
      <alignment horizontal="left" vertical="center" wrapText="1"/>
    </xf>
    <xf numFmtId="3" fontId="3" fillId="34" borderId="22" xfId="2" quotePrefix="1" applyNumberFormat="1" applyFont="1" applyFill="1" applyBorder="1" applyAlignment="1">
      <alignment horizontal="center" vertical="center"/>
    </xf>
    <xf numFmtId="0" fontId="83" fillId="34" borderId="16" xfId="0" applyFont="1" applyFill="1" applyBorder="1" applyAlignment="1">
      <alignment wrapText="1"/>
    </xf>
    <xf numFmtId="165" fontId="2" fillId="34" borderId="54" xfId="2" applyNumberFormat="1" applyFont="1" applyFill="1" applyBorder="1" applyAlignment="1">
      <alignment horizontal="center" vertical="center"/>
    </xf>
    <xf numFmtId="0" fontId="83" fillId="34" borderId="16" xfId="0" applyFont="1" applyFill="1" applyBorder="1" applyAlignment="1">
      <alignment horizontal="center" vertical="center" wrapText="1"/>
    </xf>
    <xf numFmtId="3" fontId="3" fillId="34" borderId="44" xfId="2" applyNumberFormat="1" applyFont="1" applyFill="1" applyBorder="1" applyAlignment="1" applyProtection="1">
      <alignment horizontal="left" vertical="center" wrapText="1"/>
    </xf>
    <xf numFmtId="165" fontId="3" fillId="34" borderId="16" xfId="2" applyNumberFormat="1" applyFont="1" applyFill="1" applyBorder="1" applyAlignment="1">
      <alignment horizontal="center" vertical="center" wrapText="1"/>
    </xf>
    <xf numFmtId="165" fontId="8" fillId="34" borderId="16" xfId="1" applyNumberFormat="1" applyFont="1" applyFill="1" applyBorder="1" applyAlignment="1">
      <alignment horizontal="center" vertical="center" wrapText="1"/>
    </xf>
    <xf numFmtId="3" fontId="3" fillId="34" borderId="17" xfId="2" applyNumberFormat="1" applyFont="1" applyFill="1" applyBorder="1" applyAlignment="1" applyProtection="1">
      <alignment horizontal="center" vertical="center" wrapText="1"/>
    </xf>
    <xf numFmtId="165" fontId="3" fillId="34" borderId="21" xfId="2" applyNumberFormat="1" applyFont="1" applyFill="1" applyBorder="1" applyAlignment="1">
      <alignment horizontal="center" vertical="center"/>
    </xf>
    <xf numFmtId="49" fontId="3" fillId="34" borderId="17" xfId="4" applyNumberFormat="1" applyFont="1" applyFill="1" applyBorder="1" applyAlignment="1" applyProtection="1">
      <alignment horizontal="center" vertical="center" wrapText="1"/>
    </xf>
    <xf numFmtId="165" fontId="3" fillId="34" borderId="16" xfId="2" applyNumberFormat="1" applyFont="1" applyFill="1" applyBorder="1" applyAlignment="1">
      <alignment vertical="center"/>
    </xf>
    <xf numFmtId="3" fontId="3" fillId="34" borderId="21" xfId="2" applyNumberFormat="1" applyFont="1" applyFill="1" applyBorder="1" applyAlignment="1" applyProtection="1">
      <alignment horizontal="center" vertical="center" wrapText="1"/>
    </xf>
    <xf numFmtId="165" fontId="3" fillId="34" borderId="19" xfId="2" applyNumberFormat="1" applyFont="1" applyFill="1" applyBorder="1" applyAlignment="1">
      <alignment horizontal="left" vertical="center"/>
    </xf>
    <xf numFmtId="3" fontId="3" fillId="34" borderId="16" xfId="9" applyNumberFormat="1" applyFont="1" applyFill="1" applyBorder="1" applyAlignment="1">
      <alignment horizontal="center" vertical="center" wrapText="1"/>
    </xf>
    <xf numFmtId="3" fontId="3" fillId="34" borderId="44" xfId="3" applyNumberFormat="1" applyFont="1" applyFill="1" applyBorder="1" applyAlignment="1">
      <alignment horizontal="left" vertical="center" wrapText="1"/>
    </xf>
    <xf numFmtId="3" fontId="3" fillId="34" borderId="21" xfId="3" applyNumberFormat="1" applyFont="1" applyFill="1" applyBorder="1" applyAlignment="1">
      <alignment horizontal="center" vertical="center" wrapText="1"/>
    </xf>
    <xf numFmtId="3" fontId="3" fillId="34" borderId="17" xfId="3" applyNumberFormat="1" applyFont="1" applyFill="1" applyBorder="1" applyAlignment="1">
      <alignment horizontal="center" vertical="center" wrapText="1"/>
    </xf>
    <xf numFmtId="3" fontId="2" fillId="34" borderId="44" xfId="5" applyNumberFormat="1" applyFont="1" applyFill="1" applyBorder="1" applyAlignment="1">
      <alignment horizontal="left" vertical="center" wrapText="1"/>
    </xf>
    <xf numFmtId="3" fontId="2" fillId="34" borderId="21" xfId="5" applyNumberFormat="1" applyFont="1" applyFill="1" applyBorder="1" applyAlignment="1">
      <alignment horizontal="center" vertical="center" wrapText="1"/>
    </xf>
    <xf numFmtId="3" fontId="2" fillId="34" borderId="17" xfId="5" applyNumberFormat="1" applyFont="1" applyFill="1" applyBorder="1" applyAlignment="1">
      <alignment horizontal="center" vertical="center" wrapText="1"/>
    </xf>
    <xf numFmtId="3" fontId="3" fillId="34" borderId="17" xfId="2" applyNumberFormat="1" applyFont="1" applyFill="1" applyBorder="1" applyAlignment="1">
      <alignment vertical="center"/>
    </xf>
    <xf numFmtId="0" fontId="3" fillId="34" borderId="44" xfId="10" applyFont="1" applyFill="1" applyBorder="1" applyAlignment="1">
      <alignment horizontal="left" vertical="center" wrapText="1"/>
    </xf>
    <xf numFmtId="0" fontId="3" fillId="34" borderId="17" xfId="10" applyFont="1" applyFill="1" applyBorder="1" applyAlignment="1">
      <alignment horizontal="center" vertical="center" wrapText="1"/>
    </xf>
    <xf numFmtId="3" fontId="9" fillId="34" borderId="17" xfId="2" applyNumberFormat="1" applyFont="1" applyFill="1" applyBorder="1" applyAlignment="1">
      <alignment horizontal="center" vertical="center"/>
    </xf>
    <xf numFmtId="165" fontId="9" fillId="34" borderId="44" xfId="7" applyNumberFormat="1" applyFont="1" applyFill="1" applyBorder="1" applyAlignment="1" applyProtection="1">
      <alignment horizontal="left" vertical="center" wrapText="1"/>
    </xf>
    <xf numFmtId="165" fontId="9" fillId="34" borderId="16" xfId="2" applyNumberFormat="1" applyFont="1" applyFill="1" applyBorder="1" applyAlignment="1">
      <alignment horizontal="center" vertical="center" wrapText="1"/>
    </xf>
    <xf numFmtId="165" fontId="9" fillId="34" borderId="17" xfId="7" applyNumberFormat="1" applyFont="1" applyFill="1" applyBorder="1" applyAlignment="1" applyProtection="1">
      <alignment horizontal="center" vertical="center" wrapText="1"/>
    </xf>
    <xf numFmtId="3" fontId="9" fillId="34" borderId="16" xfId="3" applyNumberFormat="1" applyFont="1" applyFill="1" applyBorder="1" applyAlignment="1">
      <alignment horizontal="center" vertical="center"/>
    </xf>
    <xf numFmtId="3" fontId="9" fillId="34" borderId="18" xfId="3" applyNumberFormat="1" applyFont="1" applyFill="1" applyBorder="1" applyAlignment="1">
      <alignment horizontal="center" vertical="center"/>
    </xf>
    <xf numFmtId="165" fontId="9" fillId="34" borderId="21" xfId="2" applyNumberFormat="1" applyFont="1" applyFill="1" applyBorder="1" applyAlignment="1">
      <alignment horizontal="center" vertical="center"/>
    </xf>
    <xf numFmtId="165" fontId="9" fillId="34" borderId="19" xfId="2" applyNumberFormat="1" applyFont="1" applyFill="1" applyBorder="1" applyAlignment="1">
      <alignment horizontal="center" vertical="center"/>
    </xf>
    <xf numFmtId="165" fontId="9" fillId="34" borderId="0" xfId="2" applyNumberFormat="1" applyFont="1" applyFill="1" applyAlignment="1">
      <alignment horizontal="right"/>
    </xf>
    <xf numFmtId="3" fontId="9" fillId="34" borderId="44" xfId="2" applyNumberFormat="1" applyFont="1" applyFill="1" applyBorder="1" applyAlignment="1" applyProtection="1">
      <alignment horizontal="left" vertical="center" wrapText="1"/>
    </xf>
    <xf numFmtId="3" fontId="9" fillId="34" borderId="17" xfId="2" applyNumberFormat="1" applyFont="1" applyFill="1" applyBorder="1" applyAlignment="1" applyProtection="1">
      <alignment horizontal="center" vertical="center" wrapText="1"/>
    </xf>
    <xf numFmtId="165" fontId="81" fillId="34" borderId="16" xfId="7" applyNumberFormat="1" applyFont="1" applyFill="1" applyBorder="1" applyAlignment="1" applyProtection="1">
      <alignment horizontal="left" vertical="center" wrapText="1"/>
    </xf>
    <xf numFmtId="165" fontId="81" fillId="34" borderId="44" xfId="7" applyNumberFormat="1" applyFont="1" applyFill="1" applyBorder="1" applyAlignment="1" applyProtection="1">
      <alignment horizontal="left" vertical="center" wrapText="1"/>
    </xf>
    <xf numFmtId="0" fontId="2" fillId="34" borderId="44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 wrapText="1"/>
    </xf>
    <xf numFmtId="205" fontId="2" fillId="34" borderId="16" xfId="0" applyNumberFormat="1" applyFont="1" applyFill="1" applyBorder="1" applyAlignment="1">
      <alignment horizontal="center" vertical="center" wrapText="1"/>
    </xf>
    <xf numFmtId="165" fontId="2" fillId="34" borderId="16" xfId="0" applyNumberFormat="1" applyFont="1" applyFill="1" applyBorder="1" applyAlignment="1">
      <alignment horizontal="center" vertical="center" wrapText="1"/>
    </xf>
    <xf numFmtId="3" fontId="2" fillId="34" borderId="16" xfId="0" applyNumberFormat="1" applyFont="1" applyFill="1" applyBorder="1" applyAlignment="1">
      <alignment horizontal="center"/>
    </xf>
    <xf numFmtId="165" fontId="2" fillId="34" borderId="21" xfId="0" applyNumberFormat="1" applyFont="1" applyFill="1" applyBorder="1" applyAlignment="1">
      <alignment horizontal="center" vertical="center"/>
    </xf>
    <xf numFmtId="0" fontId="3" fillId="34" borderId="0" xfId="0" applyFont="1" applyFill="1"/>
    <xf numFmtId="205" fontId="3" fillId="34" borderId="16" xfId="2" applyNumberFormat="1" applyFont="1" applyFill="1" applyBorder="1" applyAlignment="1">
      <alignment horizontal="center" vertical="center" wrapText="1"/>
    </xf>
    <xf numFmtId="3" fontId="2" fillId="34" borderId="21" xfId="8" applyNumberFormat="1" applyFont="1" applyFill="1" applyBorder="1" applyAlignment="1">
      <alignment horizontal="center" vertical="center" wrapText="1"/>
    </xf>
    <xf numFmtId="165" fontId="3" fillId="34" borderId="17" xfId="2" applyNumberFormat="1" applyFont="1" applyFill="1" applyBorder="1" applyAlignment="1">
      <alignment horizontal="right"/>
    </xf>
    <xf numFmtId="3" fontId="3" fillId="34" borderId="16" xfId="0" applyNumberFormat="1" applyFont="1" applyFill="1" applyBorder="1" applyAlignment="1">
      <alignment horizontal="center" vertical="center" wrapText="1"/>
    </xf>
    <xf numFmtId="165" fontId="2" fillId="34" borderId="17" xfId="2" applyNumberFormat="1" applyFont="1" applyFill="1" applyBorder="1" applyAlignment="1">
      <alignment horizontal="center" vertical="center"/>
    </xf>
    <xf numFmtId="165" fontId="2" fillId="34" borderId="22" xfId="2" applyNumberFormat="1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left" vertical="center" wrapText="1"/>
    </xf>
    <xf numFmtId="0" fontId="3" fillId="34" borderId="57" xfId="0" applyFont="1" applyFill="1" applyBorder="1" applyAlignment="1">
      <alignment horizontal="center" vertical="center" wrapText="1"/>
    </xf>
    <xf numFmtId="165" fontId="3" fillId="34" borderId="56" xfId="2" applyNumberFormat="1" applyFont="1" applyFill="1" applyBorder="1" applyAlignment="1">
      <alignment horizontal="center" vertical="center" wrapText="1"/>
    </xf>
    <xf numFmtId="3" fontId="3" fillId="34" borderId="56" xfId="0" applyNumberFormat="1" applyFont="1" applyFill="1" applyBorder="1" applyAlignment="1">
      <alignment horizontal="center" vertical="center" wrapText="1"/>
    </xf>
    <xf numFmtId="3" fontId="3" fillId="34" borderId="38" xfId="3" applyNumberFormat="1" applyFont="1" applyFill="1" applyBorder="1" applyAlignment="1">
      <alignment horizontal="center" vertical="center" wrapText="1"/>
    </xf>
    <xf numFmtId="3" fontId="3" fillId="34" borderId="22" xfId="3" applyNumberFormat="1" applyFont="1" applyFill="1" applyBorder="1" applyAlignment="1">
      <alignment horizontal="center" vertical="center"/>
    </xf>
    <xf numFmtId="3" fontId="3" fillId="34" borderId="56" xfId="3" applyNumberFormat="1" applyFont="1" applyFill="1" applyBorder="1" applyAlignment="1">
      <alignment horizontal="center" vertical="center"/>
    </xf>
    <xf numFmtId="165" fontId="3" fillId="34" borderId="56" xfId="2" applyNumberFormat="1" applyFont="1" applyFill="1" applyBorder="1" applyAlignment="1">
      <alignment horizontal="center" vertical="center"/>
    </xf>
    <xf numFmtId="3" fontId="3" fillId="34" borderId="38" xfId="3" applyNumberFormat="1" applyFont="1" applyFill="1" applyBorder="1" applyAlignment="1">
      <alignment horizontal="center" vertical="center"/>
    </xf>
    <xf numFmtId="165" fontId="3" fillId="34" borderId="57" xfId="2" applyNumberFormat="1" applyFont="1" applyFill="1" applyBorder="1" applyAlignment="1">
      <alignment horizontal="center" vertical="center"/>
    </xf>
    <xf numFmtId="165" fontId="3" fillId="34" borderId="54" xfId="2" applyNumberFormat="1" applyFont="1" applyFill="1" applyBorder="1" applyAlignment="1">
      <alignment horizontal="left" vertical="center"/>
    </xf>
    <xf numFmtId="0" fontId="81" fillId="34" borderId="16" xfId="5" applyFont="1" applyFill="1" applyBorder="1" applyAlignment="1">
      <alignment horizontal="left" vertical="center" wrapText="1"/>
    </xf>
    <xf numFmtId="3" fontId="2" fillId="34" borderId="9" xfId="2" applyNumberFormat="1" applyFont="1" applyFill="1" applyBorder="1" applyAlignment="1" applyProtection="1">
      <alignment horizontal="center" vertical="center" wrapText="1"/>
    </xf>
    <xf numFmtId="3" fontId="3" fillId="34" borderId="23" xfId="3" applyNumberFormat="1" applyFont="1" applyFill="1" applyBorder="1" applyAlignment="1">
      <alignment horizontal="center" vertical="center"/>
    </xf>
    <xf numFmtId="165" fontId="3" fillId="34" borderId="24" xfId="2" applyNumberFormat="1" applyFont="1" applyFill="1" applyBorder="1" applyAlignment="1">
      <alignment horizontal="center" vertical="center"/>
    </xf>
    <xf numFmtId="3" fontId="3" fillId="34" borderId="25" xfId="3" applyNumberFormat="1" applyFont="1" applyFill="1" applyBorder="1" applyAlignment="1">
      <alignment horizontal="center" vertical="center"/>
    </xf>
    <xf numFmtId="165" fontId="3" fillId="34" borderId="9" xfId="2" applyNumberFormat="1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 wrapText="1"/>
    </xf>
    <xf numFmtId="3" fontId="3" fillId="34" borderId="14" xfId="3" applyNumberFormat="1" applyFont="1" applyFill="1" applyBorder="1" applyAlignment="1">
      <alignment horizontal="center" vertical="center"/>
    </xf>
    <xf numFmtId="165" fontId="3" fillId="34" borderId="14" xfId="2" applyNumberFormat="1" applyFont="1" applyFill="1" applyBorder="1" applyAlignment="1">
      <alignment horizontal="center" vertical="center"/>
    </xf>
    <xf numFmtId="165" fontId="3" fillId="34" borderId="14" xfId="2" applyNumberFormat="1" applyFont="1" applyFill="1" applyBorder="1" applyAlignment="1">
      <alignment horizontal="left" vertical="center"/>
    </xf>
    <xf numFmtId="165" fontId="3" fillId="34" borderId="16" xfId="2" applyNumberFormat="1" applyFont="1" applyFill="1" applyBorder="1" applyAlignment="1">
      <alignment horizontal="left" vertical="center"/>
    </xf>
    <xf numFmtId="0" fontId="77" fillId="34" borderId="16" xfId="5" applyFont="1" applyFill="1" applyBorder="1" applyAlignment="1">
      <alignment horizontal="left" wrapText="1"/>
    </xf>
    <xf numFmtId="165" fontId="77" fillId="34" borderId="16" xfId="2" applyNumberFormat="1" applyFont="1" applyFill="1" applyBorder="1" applyAlignment="1">
      <alignment horizontal="center" wrapText="1"/>
    </xf>
    <xf numFmtId="165" fontId="77" fillId="34" borderId="16" xfId="2" applyNumberFormat="1" applyFont="1" applyFill="1" applyBorder="1" applyAlignment="1">
      <alignment horizontal="right" wrapText="1"/>
    </xf>
    <xf numFmtId="3" fontId="77" fillId="34" borderId="16" xfId="3" applyNumberFormat="1" applyFont="1" applyFill="1" applyBorder="1" applyAlignment="1">
      <alignment horizontal="center" vertical="center" wrapText="1"/>
    </xf>
    <xf numFmtId="3" fontId="81" fillId="34" borderId="16" xfId="3" applyNumberFormat="1" applyFont="1" applyFill="1" applyBorder="1" applyAlignment="1">
      <alignment horizontal="center" vertical="center" wrapText="1"/>
    </xf>
    <xf numFmtId="165" fontId="82" fillId="34" borderId="16" xfId="2" applyNumberFormat="1" applyFont="1" applyFill="1" applyBorder="1" applyAlignment="1">
      <alignment horizontal="right" wrapText="1"/>
    </xf>
    <xf numFmtId="165" fontId="3" fillId="34" borderId="0" xfId="2" applyNumberFormat="1" applyFont="1" applyFill="1" applyBorder="1" applyAlignment="1">
      <alignment horizontal="right" wrapText="1"/>
    </xf>
    <xf numFmtId="3" fontId="3" fillId="34" borderId="16" xfId="3" applyNumberFormat="1" applyFont="1" applyFill="1" applyBorder="1" applyAlignment="1">
      <alignment vertical="center" wrapText="1"/>
    </xf>
    <xf numFmtId="165" fontId="3" fillId="34" borderId="16" xfId="2" applyNumberFormat="1" applyFont="1" applyFill="1" applyBorder="1" applyAlignment="1">
      <alignment horizontal="center"/>
    </xf>
    <xf numFmtId="165" fontId="3" fillId="34" borderId="16" xfId="2" applyNumberFormat="1" applyFont="1" applyFill="1" applyBorder="1" applyAlignment="1"/>
    <xf numFmtId="165" fontId="3" fillId="34" borderId="16" xfId="2" applyNumberFormat="1" applyFont="1" applyFill="1" applyBorder="1" applyAlignment="1">
      <alignment horizontal="left"/>
    </xf>
    <xf numFmtId="165" fontId="2" fillId="34" borderId="14" xfId="2" applyNumberFormat="1" applyFont="1" applyFill="1" applyBorder="1" applyAlignment="1">
      <alignment horizontal="center" vertical="center"/>
    </xf>
    <xf numFmtId="165" fontId="3" fillId="34" borderId="14" xfId="2" applyNumberFormat="1" applyFont="1" applyFill="1" applyBorder="1" applyAlignment="1">
      <alignment horizontal="left"/>
    </xf>
    <xf numFmtId="165" fontId="3" fillId="34" borderId="0" xfId="2" applyNumberFormat="1" applyFont="1" applyFill="1" applyAlignment="1">
      <alignment horizontal="center"/>
    </xf>
    <xf numFmtId="3" fontId="3" fillId="34" borderId="0" xfId="2" applyNumberFormat="1" applyFont="1" applyFill="1" applyBorder="1" applyAlignment="1">
      <alignment horizontal="center" vertical="center" wrapText="1"/>
    </xf>
    <xf numFmtId="3" fontId="84" fillId="34" borderId="16" xfId="0" applyNumberFormat="1" applyFont="1" applyFill="1" applyBorder="1" applyAlignment="1">
      <alignment horizontal="center" vertical="center" wrapText="1"/>
    </xf>
    <xf numFmtId="3" fontId="23" fillId="34" borderId="56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165" fontId="2" fillId="34" borderId="23" xfId="2" applyNumberFormat="1" applyFont="1" applyFill="1" applyBorder="1" applyAlignment="1">
      <alignment horizontal="center" vertical="center"/>
    </xf>
    <xf numFmtId="0" fontId="81" fillId="34" borderId="24" xfId="5" applyFont="1" applyFill="1" applyBorder="1" applyAlignment="1">
      <alignment horizontal="left" vertical="center" wrapText="1"/>
    </xf>
    <xf numFmtId="3" fontId="2" fillId="34" borderId="1" xfId="2" applyNumberFormat="1" applyFont="1" applyFill="1" applyBorder="1" applyAlignment="1" applyProtection="1">
      <alignment horizontal="center" vertical="center" wrapText="1"/>
    </xf>
    <xf numFmtId="3" fontId="3" fillId="34" borderId="50" xfId="2" applyNumberFormat="1" applyFont="1" applyFill="1" applyBorder="1" applyAlignment="1" applyProtection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165" fontId="3" fillId="34" borderId="24" xfId="2" applyNumberFormat="1" applyFont="1" applyFill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center" vertical="center" wrapText="1"/>
    </xf>
    <xf numFmtId="3" fontId="3" fillId="34" borderId="25" xfId="3" applyNumberFormat="1" applyFont="1" applyFill="1" applyBorder="1" applyAlignment="1">
      <alignment horizontal="center" vertical="center" wrapText="1"/>
    </xf>
    <xf numFmtId="165" fontId="3" fillId="34" borderId="50" xfId="2" applyNumberFormat="1" applyFont="1" applyFill="1" applyBorder="1" applyAlignment="1">
      <alignment horizontal="center" vertical="center"/>
    </xf>
    <xf numFmtId="3" fontId="3" fillId="34" borderId="53" xfId="3" applyNumberFormat="1" applyFont="1" applyFill="1" applyBorder="1" applyAlignment="1">
      <alignment horizontal="center" vertical="center"/>
    </xf>
    <xf numFmtId="165" fontId="3" fillId="34" borderId="21" xfId="2" applyNumberFormat="1" applyFont="1" applyFill="1" applyBorder="1" applyAlignment="1">
      <alignment horizontal="center" vertical="center"/>
    </xf>
    <xf numFmtId="0" fontId="81" fillId="34" borderId="16" xfId="5" applyFont="1" applyFill="1" applyBorder="1" applyAlignment="1">
      <alignment wrapText="1"/>
    </xf>
    <xf numFmtId="165" fontId="77" fillId="34" borderId="16" xfId="2" applyNumberFormat="1" applyFont="1" applyFill="1" applyBorder="1" applyAlignment="1">
      <alignment horizontal="center" wrapText="1"/>
    </xf>
    <xf numFmtId="0" fontId="83" fillId="34" borderId="16" xfId="0" applyFont="1" applyFill="1" applyBorder="1" applyAlignment="1">
      <alignment wrapText="1"/>
    </xf>
    <xf numFmtId="3" fontId="83" fillId="34" borderId="16" xfId="0" applyNumberFormat="1" applyFont="1" applyFill="1" applyBorder="1" applyAlignment="1">
      <alignment horizontal="center" vertical="center" wrapText="1"/>
    </xf>
    <xf numFmtId="0" fontId="83" fillId="34" borderId="16" xfId="0" applyFont="1" applyFill="1" applyBorder="1" applyAlignment="1">
      <alignment horizontal="center" vertical="center" wrapText="1"/>
    </xf>
    <xf numFmtId="3" fontId="3" fillId="34" borderId="44" xfId="3" applyNumberFormat="1" applyFont="1" applyFill="1" applyBorder="1" applyAlignment="1">
      <alignment horizontal="center" vertical="center"/>
    </xf>
    <xf numFmtId="3" fontId="3" fillId="34" borderId="56" xfId="3" applyNumberFormat="1" applyFont="1" applyFill="1" applyBorder="1" applyAlignment="1">
      <alignment horizontal="center" vertical="center"/>
    </xf>
    <xf numFmtId="3" fontId="3" fillId="34" borderId="39" xfId="3" applyNumberFormat="1" applyFont="1" applyFill="1" applyBorder="1" applyAlignment="1">
      <alignment horizontal="center" vertical="center"/>
    </xf>
    <xf numFmtId="3" fontId="3" fillId="34" borderId="14" xfId="3" applyNumberFormat="1" applyFont="1" applyFill="1" applyBorder="1" applyAlignment="1">
      <alignment horizontal="center" vertical="center"/>
    </xf>
    <xf numFmtId="3" fontId="3" fillId="34" borderId="16" xfId="3" applyNumberFormat="1" applyFont="1" applyFill="1" applyBorder="1" applyAlignment="1">
      <alignment horizontal="center" vertical="center"/>
    </xf>
    <xf numFmtId="49" fontId="3" fillId="34" borderId="22" xfId="4" applyNumberFormat="1" applyFont="1" applyFill="1" applyBorder="1" applyAlignment="1" applyProtection="1">
      <alignment horizontal="center" vertical="center" wrapText="1"/>
    </xf>
    <xf numFmtId="49" fontId="3" fillId="34" borderId="11" xfId="4" applyNumberFormat="1" applyFont="1" applyFill="1" applyBorder="1" applyAlignment="1" applyProtection="1">
      <alignment horizontal="center" vertical="center" wrapText="1"/>
    </xf>
    <xf numFmtId="49" fontId="3" fillId="34" borderId="13" xfId="4" applyNumberFormat="1" applyFont="1" applyFill="1" applyBorder="1" applyAlignment="1" applyProtection="1">
      <alignment horizontal="center" vertical="center" wrapText="1"/>
    </xf>
    <xf numFmtId="3" fontId="3" fillId="34" borderId="44" xfId="2" applyNumberFormat="1" applyFont="1" applyFill="1" applyBorder="1" applyAlignment="1" applyProtection="1">
      <alignment horizontal="left" vertical="center" wrapText="1"/>
    </xf>
    <xf numFmtId="3" fontId="3" fillId="34" borderId="21" xfId="2" applyNumberFormat="1" applyFont="1" applyFill="1" applyBorder="1" applyAlignment="1" applyProtection="1">
      <alignment horizontal="center" vertical="center" wrapText="1"/>
    </xf>
    <xf numFmtId="165" fontId="3" fillId="34" borderId="16" xfId="2" applyNumberFormat="1" applyFont="1" applyFill="1" applyBorder="1" applyAlignment="1">
      <alignment horizontal="center" vertical="center" wrapText="1"/>
    </xf>
    <xf numFmtId="3" fontId="3" fillId="34" borderId="17" xfId="2" applyNumberFormat="1" applyFont="1" applyFill="1" applyBorder="1" applyAlignment="1" applyProtection="1">
      <alignment horizontal="center" vertical="center" wrapText="1"/>
    </xf>
    <xf numFmtId="3" fontId="2" fillId="34" borderId="44" xfId="3" applyNumberFormat="1" applyFont="1" applyFill="1" applyBorder="1" applyAlignment="1">
      <alignment horizontal="center" vertical="center"/>
    </xf>
    <xf numFmtId="11" fontId="3" fillId="34" borderId="54" xfId="2" applyNumberFormat="1" applyFont="1" applyFill="1" applyBorder="1" applyAlignment="1">
      <alignment horizontal="left" vertical="center" wrapText="1"/>
    </xf>
    <xf numFmtId="11" fontId="3" fillId="34" borderId="48" xfId="2" applyNumberFormat="1" applyFont="1" applyFill="1" applyBorder="1" applyAlignment="1">
      <alignment horizontal="left" vertical="center" wrapText="1"/>
    </xf>
    <xf numFmtId="11" fontId="3" fillId="34" borderId="40" xfId="2" applyNumberFormat="1" applyFont="1" applyFill="1" applyBorder="1" applyAlignment="1">
      <alignment horizontal="left" vertical="center" wrapText="1"/>
    </xf>
    <xf numFmtId="0" fontId="3" fillId="34" borderId="57" xfId="4" applyFont="1" applyFill="1" applyBorder="1" applyAlignment="1" applyProtection="1">
      <alignment horizontal="center" vertical="center" wrapText="1"/>
    </xf>
    <xf numFmtId="0" fontId="3" fillId="34" borderId="61" xfId="4" applyFont="1" applyFill="1" applyBorder="1" applyAlignment="1" applyProtection="1">
      <alignment horizontal="center" vertical="center" wrapText="1"/>
    </xf>
    <xf numFmtId="0" fontId="3" fillId="34" borderId="46" xfId="4" applyFont="1" applyFill="1" applyBorder="1" applyAlignment="1" applyProtection="1">
      <alignment horizontal="center" vertical="center" wrapText="1"/>
    </xf>
    <xf numFmtId="165" fontId="3" fillId="34" borderId="21" xfId="2" applyNumberFormat="1" applyFont="1" applyFill="1" applyBorder="1" applyAlignment="1">
      <alignment horizontal="center"/>
    </xf>
    <xf numFmtId="3" fontId="2" fillId="34" borderId="3" xfId="2" applyNumberFormat="1" applyFont="1" applyFill="1" applyBorder="1" applyAlignment="1">
      <alignment horizontal="center" vertical="center" wrapText="1"/>
    </xf>
    <xf numFmtId="3" fontId="2" fillId="34" borderId="9" xfId="2" applyNumberFormat="1" applyFont="1" applyFill="1" applyBorder="1" applyAlignment="1">
      <alignment horizontal="center" vertical="center" wrapText="1"/>
    </xf>
    <xf numFmtId="203" fontId="3" fillId="34" borderId="54" xfId="2" applyNumberFormat="1" applyFont="1" applyFill="1" applyBorder="1" applyAlignment="1">
      <alignment horizontal="left" vertical="center" wrapText="1"/>
    </xf>
    <xf numFmtId="203" fontId="3" fillId="34" borderId="48" xfId="2" applyNumberFormat="1" applyFont="1" applyFill="1" applyBorder="1" applyAlignment="1">
      <alignment horizontal="left" vertical="center" wrapText="1"/>
    </xf>
    <xf numFmtId="203" fontId="3" fillId="34" borderId="40" xfId="2" applyNumberFormat="1" applyFont="1" applyFill="1" applyBorder="1" applyAlignment="1">
      <alignment horizontal="left" vertical="center" wrapText="1"/>
    </xf>
    <xf numFmtId="3" fontId="2" fillId="34" borderId="17" xfId="2" applyNumberFormat="1" applyFont="1" applyFill="1" applyBorder="1" applyAlignment="1" applyProtection="1">
      <alignment horizontal="center" vertical="center" wrapText="1"/>
    </xf>
    <xf numFmtId="3" fontId="2" fillId="34" borderId="44" xfId="2" applyNumberFormat="1" applyFont="1" applyFill="1" applyBorder="1" applyAlignment="1" applyProtection="1">
      <alignment horizontal="center" vertical="center" wrapText="1"/>
    </xf>
    <xf numFmtId="165" fontId="2" fillId="34" borderId="17" xfId="2" applyNumberFormat="1" applyFont="1" applyFill="1" applyBorder="1" applyAlignment="1">
      <alignment horizontal="center" vertical="center" wrapText="1"/>
    </xf>
    <xf numFmtId="165" fontId="2" fillId="34" borderId="44" xfId="2" applyNumberFormat="1" applyFont="1" applyFill="1" applyBorder="1" applyAlignment="1">
      <alignment horizontal="center" vertical="center" wrapText="1"/>
    </xf>
    <xf numFmtId="0" fontId="2" fillId="34" borderId="17" xfId="4" applyFont="1" applyFill="1" applyBorder="1" applyAlignment="1" applyProtection="1">
      <alignment horizontal="center" vertical="center"/>
    </xf>
    <xf numFmtId="3" fontId="2" fillId="34" borderId="44" xfId="2" applyNumberFormat="1" applyFont="1" applyFill="1" applyBorder="1" applyAlignment="1" applyProtection="1">
      <alignment horizontal="left" vertical="center" wrapText="1"/>
    </xf>
    <xf numFmtId="3" fontId="2" fillId="34" borderId="63" xfId="2" applyNumberFormat="1" applyFont="1" applyFill="1" applyBorder="1" applyAlignment="1" applyProtection="1">
      <alignment horizontal="center" vertical="center" wrapText="1"/>
    </xf>
    <xf numFmtId="3" fontId="2" fillId="34" borderId="64" xfId="2" applyNumberFormat="1" applyFont="1" applyFill="1" applyBorder="1" applyAlignment="1" applyProtection="1">
      <alignment horizontal="center" vertical="center" wrapText="1"/>
    </xf>
    <xf numFmtId="3" fontId="2" fillId="34" borderId="21" xfId="2" applyNumberFormat="1" applyFont="1" applyFill="1" applyBorder="1" applyAlignment="1" applyProtection="1">
      <alignment horizontal="center" vertical="center" wrapText="1"/>
    </xf>
    <xf numFmtId="3" fontId="3" fillId="34" borderId="17" xfId="2" quotePrefix="1" applyNumberFormat="1" applyFont="1" applyFill="1" applyBorder="1" applyAlignment="1">
      <alignment horizontal="center" vertical="center"/>
    </xf>
    <xf numFmtId="0" fontId="3" fillId="34" borderId="44" xfId="4" applyFont="1" applyFill="1" applyBorder="1" applyAlignment="1" applyProtection="1">
      <alignment horizontal="left" vertical="center" wrapText="1"/>
    </xf>
    <xf numFmtId="165" fontId="2" fillId="34" borderId="16" xfId="2" applyNumberFormat="1" applyFont="1" applyFill="1" applyBorder="1" applyAlignment="1">
      <alignment horizontal="center" vertical="center" wrapText="1"/>
    </xf>
    <xf numFmtId="3" fontId="2" fillId="34" borderId="16" xfId="3" applyNumberFormat="1" applyFont="1" applyFill="1" applyBorder="1" applyAlignment="1">
      <alignment horizontal="center" vertical="center"/>
    </xf>
    <xf numFmtId="165" fontId="2" fillId="34" borderId="21" xfId="2" applyNumberFormat="1" applyFont="1" applyFill="1" applyBorder="1" applyAlignment="1">
      <alignment horizontal="center" vertical="center" wrapText="1"/>
    </xf>
    <xf numFmtId="3" fontId="2" fillId="34" borderId="3" xfId="3" applyNumberFormat="1" applyFont="1" applyFill="1" applyBorder="1" applyAlignment="1">
      <alignment horizontal="center" vertical="center" wrapText="1"/>
    </xf>
    <xf numFmtId="3" fontId="2" fillId="34" borderId="9" xfId="3" applyNumberFormat="1" applyFont="1" applyFill="1" applyBorder="1" applyAlignment="1">
      <alignment horizontal="center" vertical="center" wrapText="1"/>
    </xf>
    <xf numFmtId="3" fontId="10" fillId="34" borderId="0" xfId="2" applyNumberFormat="1" applyFont="1" applyFill="1" applyBorder="1" applyAlignment="1">
      <alignment horizontal="center" vertical="center" wrapText="1"/>
    </xf>
    <xf numFmtId="3" fontId="10" fillId="34" borderId="0" xfId="2" applyNumberFormat="1" applyFont="1" applyFill="1" applyBorder="1" applyAlignment="1">
      <alignment horizontal="center" vertical="center"/>
    </xf>
    <xf numFmtId="3" fontId="2" fillId="34" borderId="3" xfId="2" applyNumberFormat="1" applyFont="1" applyFill="1" applyBorder="1" applyAlignment="1">
      <alignment horizontal="center" vertical="center"/>
    </xf>
    <xf numFmtId="3" fontId="2" fillId="34" borderId="19" xfId="2" applyNumberFormat="1" applyFont="1" applyFill="1" applyBorder="1" applyAlignment="1">
      <alignment horizontal="center" vertical="center"/>
    </xf>
    <xf numFmtId="3" fontId="2" fillId="34" borderId="9" xfId="2" applyNumberFormat="1" applyFont="1" applyFill="1" applyBorder="1" applyAlignment="1">
      <alignment horizontal="center" vertical="center"/>
    </xf>
    <xf numFmtId="3" fontId="2" fillId="34" borderId="2" xfId="2" applyNumberFormat="1" applyFont="1" applyFill="1" applyBorder="1" applyAlignment="1">
      <alignment horizontal="center" vertical="center" wrapText="1"/>
    </xf>
    <xf numFmtId="3" fontId="2" fillId="34" borderId="41" xfId="2" applyNumberFormat="1" applyFont="1" applyFill="1" applyBorder="1" applyAlignment="1">
      <alignment horizontal="center" vertical="center" wrapText="1"/>
    </xf>
    <xf numFmtId="3" fontId="2" fillId="34" borderId="42" xfId="2" applyNumberFormat="1" applyFont="1" applyFill="1" applyBorder="1" applyAlignment="1">
      <alignment horizontal="center" vertical="center" wrapText="1"/>
    </xf>
    <xf numFmtId="3" fontId="2" fillId="34" borderId="19" xfId="2" applyNumberFormat="1" applyFont="1" applyFill="1" applyBorder="1" applyAlignment="1">
      <alignment horizontal="center" vertical="center" wrapText="1"/>
    </xf>
    <xf numFmtId="3" fontId="2" fillId="34" borderId="52" xfId="2" applyNumberFormat="1" applyFont="1" applyFill="1" applyBorder="1" applyAlignment="1">
      <alignment horizontal="center" vertical="center" wrapText="1"/>
    </xf>
    <xf numFmtId="3" fontId="2" fillId="34" borderId="47" xfId="2" applyNumberFormat="1" applyFont="1" applyFill="1" applyBorder="1" applyAlignment="1">
      <alignment horizontal="center" vertical="center" wrapText="1"/>
    </xf>
    <xf numFmtId="3" fontId="2" fillId="34" borderId="12" xfId="2" applyNumberFormat="1" applyFont="1" applyFill="1" applyBorder="1" applyAlignment="1">
      <alignment horizontal="center" vertical="center" wrapText="1"/>
    </xf>
    <xf numFmtId="3" fontId="2" fillId="34" borderId="59" xfId="2" applyNumberFormat="1" applyFont="1" applyFill="1" applyBorder="1" applyAlignment="1">
      <alignment horizontal="center" vertical="center" wrapText="1"/>
    </xf>
    <xf numFmtId="3" fontId="2" fillId="34" borderId="8" xfId="2" applyNumberFormat="1" applyFont="1" applyFill="1" applyBorder="1" applyAlignment="1">
      <alignment horizontal="center" vertical="center" wrapText="1"/>
    </xf>
    <xf numFmtId="3" fontId="2" fillId="34" borderId="51" xfId="2" applyNumberFormat="1" applyFont="1" applyFill="1" applyBorder="1" applyAlignment="1">
      <alignment horizontal="center" vertical="center" wrapText="1"/>
    </xf>
    <xf numFmtId="3" fontId="2" fillId="34" borderId="4" xfId="2" applyNumberFormat="1" applyFont="1" applyFill="1" applyBorder="1" applyAlignment="1">
      <alignment horizontal="center" vertical="center" wrapText="1"/>
    </xf>
    <xf numFmtId="3" fontId="2" fillId="34" borderId="5" xfId="2" applyNumberFormat="1" applyFont="1" applyFill="1" applyBorder="1" applyAlignment="1">
      <alignment horizontal="center" vertical="center" wrapText="1"/>
    </xf>
    <xf numFmtId="3" fontId="2" fillId="34" borderId="6" xfId="2" applyNumberFormat="1" applyFont="1" applyFill="1" applyBorder="1" applyAlignment="1">
      <alignment horizontal="center" vertical="center" wrapText="1"/>
    </xf>
    <xf numFmtId="165" fontId="2" fillId="34" borderId="52" xfId="2" applyNumberFormat="1" applyFont="1" applyFill="1" applyBorder="1" applyAlignment="1">
      <alignment horizontal="center" vertical="center"/>
    </xf>
    <xf numFmtId="165" fontId="2" fillId="34" borderId="49" xfId="2" applyNumberFormat="1" applyFont="1" applyFill="1" applyBorder="1" applyAlignment="1">
      <alignment horizontal="center" vertical="center"/>
    </xf>
    <xf numFmtId="165" fontId="2" fillId="34" borderId="50" xfId="2" applyNumberFormat="1" applyFont="1" applyFill="1" applyBorder="1" applyAlignment="1">
      <alignment horizontal="center" vertical="center"/>
    </xf>
    <xf numFmtId="165" fontId="2" fillId="34" borderId="53" xfId="2" applyNumberFormat="1" applyFont="1" applyFill="1" applyBorder="1" applyAlignment="1">
      <alignment horizontal="center" vertical="center"/>
    </xf>
    <xf numFmtId="3" fontId="2" fillId="34" borderId="19" xfId="3" applyNumberFormat="1" applyFont="1" applyFill="1" applyBorder="1" applyAlignment="1">
      <alignment horizontal="center" vertical="center" wrapText="1"/>
    </xf>
    <xf numFmtId="3" fontId="2" fillId="34" borderId="60" xfId="2" applyNumberFormat="1" applyFont="1" applyFill="1" applyBorder="1" applyAlignment="1">
      <alignment horizontal="center" vertical="center" wrapText="1"/>
    </xf>
    <xf numFmtId="3" fontId="2" fillId="34" borderId="45" xfId="2" applyNumberFormat="1" applyFont="1" applyFill="1" applyBorder="1" applyAlignment="1">
      <alignment horizontal="center" vertical="center" wrapText="1"/>
    </xf>
  </cellXfs>
  <cellStyles count="382">
    <cellStyle name="_x000d__x000a_JournalTemplate=C:\COMFO\CTALK\JOURSTD.TPL_x000d__x000a_LbStateAddress=3 3 0 251 1 89 2 311_x000d__x000a_LbStateJou" xfId="11"/>
    <cellStyle name="%" xfId="12"/>
    <cellStyle name="%_БДДС  до 2020 г версия  02.09.10." xfId="13"/>
    <cellStyle name="%_расчет займа АО КТСметод кассовый" xfId="14"/>
    <cellStyle name="%_расчет займа АО КТСметод кассовый 2" xfId="15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16"/>
    <cellStyle name="______7" xfId="17"/>
    <cellStyle name="_~4279974" xfId="18"/>
    <cellStyle name="_~4767845" xfId="19"/>
    <cellStyle name="_~6740299" xfId="20"/>
    <cellStyle name="_~7882089" xfId="21"/>
    <cellStyle name="_1 квартал мать" xfId="22"/>
    <cellStyle name="_2,3 БО" xfId="23"/>
    <cellStyle name="_2. Формы ПР_new" xfId="24"/>
    <cellStyle name="_2.формы ПР утв.-прогноз" xfId="25"/>
    <cellStyle name="_20.08.08 Формы для АО формирование бюджетов на 2009г" xfId="26"/>
    <cellStyle name="_2004-2012 гг. потребность" xfId="27"/>
    <cellStyle name="_2008 КТЖ полугодие 31.10 22-43" xfId="28"/>
    <cellStyle name="_21.11_11.30 БО-6, БО-5 АО НК КТЖ 02" xfId="29"/>
    <cellStyle name="_4. Формы бюджета _new" xfId="30"/>
    <cellStyle name="_5БО по АО" xfId="31"/>
    <cellStyle name="_5БОвждо26.10" xfId="32"/>
    <cellStyle name="_8 НК- 01.11.07-2" xfId="33"/>
    <cellStyle name="_Comma" xfId="34"/>
    <cellStyle name="_Debts" xfId="35"/>
    <cellStyle name="_IT_Plan" xfId="36"/>
    <cellStyle name="_model_13_last" xfId="37"/>
    <cellStyle name="_NBCC_Budget_final_2002" xfId="38"/>
    <cellStyle name="_PLVK" xfId="39"/>
    <cellStyle name="_PRICE_1C" xfId="40"/>
    <cellStyle name="_ROACE Локомотив по НК" xfId="41"/>
    <cellStyle name="_WACC Холдинга" xfId="42"/>
    <cellStyle name="_Анализ ЦЭП 1 квартал 2008 год" xfId="43"/>
    <cellStyle name="_АО КТЖ и группа повыш тарифа через год на 10% гульнара" xfId="44"/>
    <cellStyle name="_АО ЦТ" xfId="45"/>
    <cellStyle name="_АОТ 1 квартал помесячно" xfId="46"/>
    <cellStyle name="_АОТ бюджет на 2008 год одобренный вариант кз70 рф 84" xfId="47"/>
    <cellStyle name="_БДДС  до 2020 г версия  02.09.10." xfId="48"/>
    <cellStyle name="_БК 2007 КТЖ 19.12.06" xfId="49"/>
    <cellStyle name="_БК 2007 КТЖ испр" xfId="50"/>
    <cellStyle name="_БК 4_5 2007 ГРУППА" xfId="51"/>
    <cellStyle name="_БК 4_5 2007 ГРУППА без займа" xfId="52"/>
    <cellStyle name="_БО 2007 июльКор" xfId="53"/>
    <cellStyle name="_БО 2007 КТЖ корр 10.04.2007" xfId="54"/>
    <cellStyle name="_БО 2007 КТЖ корр июнь 2007" xfId="55"/>
    <cellStyle name="_БО 3 корр. от 24 июля 2007" xfId="56"/>
    <cellStyle name="_БО-2, БК-2" xfId="57"/>
    <cellStyle name="_БО-3 КТЖ 24.11.06" xfId="58"/>
    <cellStyle name="_БО5 БО6 Корр Июль 120707 24_12" xfId="59"/>
    <cellStyle name="_БО5 для самрука" xfId="60"/>
    <cellStyle name="_Бюджет 2007 года с учетом коррек 12.09.07г.для НХ" xfId="61"/>
    <cellStyle name="_Бюджет 2007 года с учетом коррек испр.11.07.07г." xfId="62"/>
    <cellStyle name="_Бюджет 2007 года с учетом коррек испр.12.07.07г." xfId="63"/>
    <cellStyle name="_Бюджет 2007 года с учетом коррек испр.19.07.07г." xfId="64"/>
    <cellStyle name="_Бюджет 2007 года с учетом коррек испр.29.08.07г.для  Жанары" xfId="65"/>
    <cellStyle name="_Бюджет 2010 08.09.2009г без Лизинга" xfId="66"/>
    <cellStyle name="_Бюджет АО 2007 СВОД с корректировкой 2 полугодия на БК от 13.06.07 с КТТ изм" xfId="67"/>
    <cellStyle name="_Бюджет АО 2007 СВОД с корректировкой в книжку" xfId="68"/>
    <cellStyle name="_Бюджет в ЦЭП 10.04.2008г." xfId="69"/>
    <cellStyle name="_Бюджет вагоносборки" xfId="70"/>
    <cellStyle name="_Бюджет на 2008" xfId="71"/>
    <cellStyle name="_Бюджет на 2008 год без уч.роста тарифа кз70 рф 84 для тарифа" xfId="72"/>
    <cellStyle name="_Бюджет на 2008 год на 10.11.2007 АОТ рф84 кз70 рем Камкор" xfId="73"/>
    <cellStyle name="_ВЖДО" xfId="74"/>
    <cellStyle name="_выплаты по обязательствам до 2016 года (по матери)" xfId="75"/>
    <cellStyle name="_Вырезка из ПГЗ ТМЦ" xfId="76"/>
    <cellStyle name="_Группа КТЖ 28нояб06" xfId="77"/>
    <cellStyle name="_гсм" xfId="78"/>
    <cellStyle name="_ГФ на 2006 год (проект)" xfId="79"/>
    <cellStyle name="_ДИТ_outlook_28сент02 с сокращ" xfId="80"/>
    <cellStyle name="_Для Аскара по матери до 2012 года_14_11_2007" xfId="81"/>
    <cellStyle name="_Для баланса КТЖ коррек 120707" xfId="82"/>
    <cellStyle name="_Для Жанары" xfId="83"/>
    <cellStyle name="_для Назиры Хамитовны" xfId="84"/>
    <cellStyle name="_Для Рината-111" xfId="85"/>
    <cellStyle name="_Для Рината-111_Пересчет кредита - 10.03.09г.5л ЛСЦ" xfId="86"/>
    <cellStyle name="_Для Рината-111_Платежи по лизингу ЦТУ с индексацией_10.03.09_2" xfId="87"/>
    <cellStyle name="_для ЦФ План по обязательствам до 2013 года (1)" xfId="88"/>
    <cellStyle name="_для ЦФ План по обязательствам до 2013 года (2)" xfId="89"/>
    <cellStyle name="_завод иностр 290507 скл1рен22 транспорт" xfId="90"/>
    <cellStyle name="_Займы" xfId="91"/>
    <cellStyle name="_ЗаймыПрогноз 2007_2016" xfId="92"/>
    <cellStyle name="_заявка от МТО на ПЗ 2010 для Рано" xfId="93"/>
    <cellStyle name="_инвест 2007-2009 гг.перед" xfId="94"/>
    <cellStyle name="_ИП на 01.09.06" xfId="95"/>
    <cellStyle name="_ИСПОЛНЕНИЕ за 2005 г (30 721 391)" xfId="96"/>
    <cellStyle name="_ИТ" xfId="97"/>
    <cellStyle name="_ИТ_бд2003_с переносом_060303" xfId="98"/>
    <cellStyle name="_ИТ_ВК_ВК-Р_для уточнений270802" xfId="99"/>
    <cellStyle name="_ИТ_НБ_outlook_сент02" xfId="100"/>
    <cellStyle name="_к БП Телекрона с расчетом нпв (1)" xfId="101"/>
    <cellStyle name="_КассовыйБюджет декабрь" xfId="102"/>
    <cellStyle name="_КБ2007КТЖ_Самрук" xfId="103"/>
    <cellStyle name="_Книга1" xfId="104"/>
    <cellStyle name="_Книга1_2008 КТЖ полугодие 31.10 22-43" xfId="105"/>
    <cellStyle name="_Книга1_АО КТЖ и группа повыш тарифа через год на 10% гульнара" xfId="106"/>
    <cellStyle name="_Книга1_БДДС  до 2020 г версия  02.09.10." xfId="107"/>
    <cellStyle name="_Книга1_Лист3" xfId="108"/>
    <cellStyle name="_Книга1_План развития 2008-2010" xfId="109"/>
    <cellStyle name="_Книга2" xfId="110"/>
    <cellStyle name="_Книга2_Пересчет кредита - 10.03.09г.5л ЛСЦ" xfId="111"/>
    <cellStyle name="_Книга2_Платежи по лизингу ЦТУ с индексацией_10.03.09_2" xfId="112"/>
    <cellStyle name="_Книга3" xfId="113"/>
    <cellStyle name="_консалид.прогноз дох-расх АО ВЖДО на 2008-10г." xfId="114"/>
    <cellStyle name="_Копия 2004-2012 гг  потребность" xfId="115"/>
    <cellStyle name="_Копия Книга6" xfId="116"/>
    <cellStyle name="_Копия Расшифровка к письму от 20.02.07 свод_изм." xfId="117"/>
    <cellStyle name="_Корректировка 2 полугодия" xfId="118"/>
    <cellStyle name="_Корректировки Годового план гос.закупок на 2006 год АО Локомотив" xfId="119"/>
    <cellStyle name="_косвенный свод" xfId="120"/>
    <cellStyle name="_Кредитный бюджет на 2009_ ЦЭП (все суммы в тыс.тенге)" xfId="121"/>
    <cellStyle name="_Лист4" xfId="122"/>
    <cellStyle name="_Локомотив12 мес" xfId="123"/>
    <cellStyle name="_ЛСЦ" xfId="124"/>
    <cellStyle name="_мебель, оборудование инвентарь1207" xfId="125"/>
    <cellStyle name="_Налоги 2008-2010 - 2" xfId="126"/>
    <cellStyle name="_налоги 2009-2013 на 11.11.08" xfId="127"/>
    <cellStyle name="_Налоговый бюджет АО Локомотив 2009-2013 на 18.09.08" xfId="128"/>
    <cellStyle name="_Налоговый бюджет АО Локомотив 2009-2013 на 21.10.08-2" xfId="129"/>
    <cellStyle name="_НК на 1 октября 2006 г.КЖДТ" xfId="130"/>
    <cellStyle name="_Ожидаемый фин.результат  и факт 2008 года" xfId="131"/>
    <cellStyle name="_Окончательнй проект 2009(ед. фаил)" xfId="132"/>
    <cellStyle name="_от С" xfId="133"/>
    <cellStyle name="_Отчет анализ за 9 мес. 2007 года" xfId="134"/>
    <cellStyle name="_ОТЧЕТ для ДКФ    06 04 05  (6)" xfId="135"/>
    <cellStyle name="_План  по труду на 2009 год" xfId="136"/>
    <cellStyle name="_План на 2009 год с увел. грузообр. 05.12.08 г." xfId="137"/>
    <cellStyle name="_План по поездам на 28.07.09 на 2010 год" xfId="138"/>
    <cellStyle name="_План по труду 2011 год на СД" xfId="139"/>
    <cellStyle name="_План по труду с корректр. АО Локомотив (посл. с Лизингом)" xfId="140"/>
    <cellStyle name="_План развития 2008-2010" xfId="141"/>
    <cellStyle name="_План развития ПТС на 2005-2010 (связи станционной части)" xfId="142"/>
    <cellStyle name="_План факт ремонт на 1 полугодие по 21 форме" xfId="143"/>
    <cellStyle name="_план, ожид. проект по лок-час.  по сущет.ценам,с 1 сент" xfId="144"/>
    <cellStyle name="_ПМ Деньги оценка 2007 свод вместе" xfId="145"/>
    <cellStyle name="_ПМ свод на 05.03" xfId="146"/>
    <cellStyle name="_потребность эл.эн. 2008г" xfId="147"/>
    <cellStyle name="_Приложение в ЦЭП (перечень проектов)2" xfId="148"/>
    <cellStyle name="_ПриложКБ2007 КТЖ_Самрук" xfId="149"/>
    <cellStyle name="_Проект АО на 2008год свод все варианты" xfId="150"/>
    <cellStyle name="_Произ. программа на 2009г" xfId="151"/>
    <cellStyle name="_произв.цели - приложение к СНР_айгерим_09.11" xfId="152"/>
    <cellStyle name="_Прочие 2009 ПЛВКЭ" xfId="153"/>
    <cellStyle name="_Разработочная таблица к НК Самрук 14.11.06" xfId="154"/>
    <cellStyle name="_расходы сравнительная" xfId="155"/>
    <cellStyle name="_Расчет" xfId="156"/>
    <cellStyle name="_расчет денег, индик, инвест от 26.04_11.36" xfId="157"/>
    <cellStyle name="_расчет КПН на 24.09.09-2" xfId="158"/>
    <cellStyle name="_Расчет программы ремонта уменьшенный с МК" xfId="159"/>
    <cellStyle name="_Расшифровка Кап влож и соц сферы 02 11 06" xfId="160"/>
    <cellStyle name="_Ремонт сравнение с утвержденным для топлива" xfId="161"/>
    <cellStyle name="_с 2НК-9НК" xfId="162"/>
    <cellStyle name="_Свод 10 НК" xfId="163"/>
    <cellStyle name="_Свод в Самрук по ДО" xfId="164"/>
    <cellStyle name="_Свод ДДС по АО 5БО_23_11_Бибигуль_24.11.09.31" xfId="165"/>
    <cellStyle name="_Свод ДДС по АО 5БО_26_11" xfId="166"/>
    <cellStyle name="_Свод для 6НК" xfId="167"/>
    <cellStyle name="_Свод на 2009 год недораб" xfId="168"/>
    <cellStyle name="_Свод- прогноз 2008 год с изм. цен на ТЭР" xfId="169"/>
    <cellStyle name="_Текущая часть и займы на 31.12.09 -13 (+40 ярдов+ЛСЦ710 28.09.08)-ЛЛ+измен ПЛВК (откоррек.1.10.08)" xfId="170"/>
    <cellStyle name="_Топливо на коррек. на 2009 г" xfId="171"/>
    <cellStyle name="_Утв СД Бюджет расшиф 29 12 05" xfId="172"/>
    <cellStyle name="_Финмодель ТТК 2008-2018" xfId="173"/>
    <cellStyle name="_Финрезультат 04.04.07" xfId="174"/>
    <cellStyle name="_форма 11НК 2008-2010" xfId="175"/>
    <cellStyle name="_Форма БД 2003" xfId="176"/>
    <cellStyle name="_форма БДДС по форме КТЖ  версия 30.09.08г" xfId="177"/>
    <cellStyle name="_Форма БК3 кратк" xfId="178"/>
    <cellStyle name="_ФормаБК3послеотккпо новому" xfId="179"/>
    <cellStyle name="_Формы для АО формирование бюджетов на 2009г  Свод 2" xfId="180"/>
    <cellStyle name="_Формы для Самрука 5БО и 6БО 2_00 120707" xfId="181"/>
    <cellStyle name="_Формы инвест" xfId="182"/>
    <cellStyle name="_формы к регламенту бюджета АОТ" xfId="183"/>
    <cellStyle name="_Формы нк 2008" xfId="184"/>
    <cellStyle name="_Формы НК 21.12.2006" xfId="185"/>
    <cellStyle name="_формы НК к ПР" xfId="186"/>
    <cellStyle name="_формы НК-АО ВЖДО" xfId="187"/>
    <cellStyle name="_ФормыБК" xfId="188"/>
    <cellStyle name="_ФормыБК-4" xfId="189"/>
    <cellStyle name="_фот-2011" xfId="190"/>
    <cellStyle name="_ЦТ + завод План  2008-2016 29.05.07" xfId="191"/>
    <cellStyle name="_ЦФПлан до 2016 года" xfId="192"/>
    <cellStyle name="_ЦЭП выплаты до 2016  года конс" xfId="193"/>
    <cellStyle name="_шаблон" xfId="194"/>
    <cellStyle name="”ќђќ‘ћ‚›‰" xfId="195"/>
    <cellStyle name="”љ‘ђћ‚ђќќ›‰" xfId="196"/>
    <cellStyle name="„…ќ…†ќ›‰" xfId="197"/>
    <cellStyle name="‡ђѓћ‹ћ‚ћљ1" xfId="198"/>
    <cellStyle name="‡ђѓћ‹ћ‚ћљ2" xfId="199"/>
    <cellStyle name="’ћѓћ‚›‰" xfId="200"/>
    <cellStyle name="0,0_x000d__x000a_NA_x000d__x000a_" xfId="201"/>
    <cellStyle name="'000" xfId="202"/>
    <cellStyle name="20% - Accent1" xfId="203"/>
    <cellStyle name="20% - Accent2" xfId="204"/>
    <cellStyle name="20% - Accent3" xfId="205"/>
    <cellStyle name="20% - Accent4" xfId="206"/>
    <cellStyle name="20% - Accent5" xfId="207"/>
    <cellStyle name="20% - Accent6" xfId="208"/>
    <cellStyle name="40% - Accent1" xfId="209"/>
    <cellStyle name="40% - Accent2" xfId="210"/>
    <cellStyle name="40% - Accent3" xfId="211"/>
    <cellStyle name="40% - Accent4" xfId="212"/>
    <cellStyle name="40% - Accent5" xfId="213"/>
    <cellStyle name="40% - Accent6" xfId="214"/>
    <cellStyle name="60% - Accent1" xfId="215"/>
    <cellStyle name="60% - Accent2" xfId="216"/>
    <cellStyle name="60% - Accent3" xfId="217"/>
    <cellStyle name="60% - Accent4" xfId="218"/>
    <cellStyle name="60% - Accent5" xfId="219"/>
    <cellStyle name="60% - Accent6" xfId="220"/>
    <cellStyle name="Accent1" xfId="221"/>
    <cellStyle name="Accent2" xfId="222"/>
    <cellStyle name="Accent3" xfId="223"/>
    <cellStyle name="Accent4" xfId="224"/>
    <cellStyle name="Accent5" xfId="225"/>
    <cellStyle name="Accent6" xfId="226"/>
    <cellStyle name="Bad" xfId="227"/>
    <cellStyle name="Calc Currency (0)" xfId="228"/>
    <cellStyle name="Calc Currency (2)" xfId="229"/>
    <cellStyle name="Calc Percent (0)" xfId="230"/>
    <cellStyle name="Calc Percent (1)" xfId="231"/>
    <cellStyle name="Calc Percent (2)" xfId="232"/>
    <cellStyle name="Calc Units (0)" xfId="233"/>
    <cellStyle name="Calc Units (1)" xfId="234"/>
    <cellStyle name="Calc Units (2)" xfId="235"/>
    <cellStyle name="Calculation" xfId="236"/>
    <cellStyle name="Check" xfId="237"/>
    <cellStyle name="Check Cell" xfId="238"/>
    <cellStyle name="Comma  - Style1" xfId="239"/>
    <cellStyle name="Comma  - Style2" xfId="240"/>
    <cellStyle name="Comma  - Style3" xfId="241"/>
    <cellStyle name="Comma  - Style4" xfId="242"/>
    <cellStyle name="Comma  - Style5" xfId="243"/>
    <cellStyle name="Comma  - Style6" xfId="244"/>
    <cellStyle name="Comma  - Style7" xfId="245"/>
    <cellStyle name="Comma  - Style8" xfId="246"/>
    <cellStyle name="Comma [0]_#6 Temps &amp; Contractors" xfId="247"/>
    <cellStyle name="Comma [00]" xfId="248"/>
    <cellStyle name="Comma_#6 Temps &amp; Contractors" xfId="249"/>
    <cellStyle name="Currency [0]" xfId="250"/>
    <cellStyle name="Currency [00]" xfId="251"/>
    <cellStyle name="Currency_#6 Temps &amp; Contractors" xfId="252"/>
    <cellStyle name="Date" xfId="253"/>
    <cellStyle name="Date Short" xfId="254"/>
    <cellStyle name="Date without year" xfId="255"/>
    <cellStyle name="Date_Формы НК 2008-09-10" xfId="256"/>
    <cellStyle name="DELTA" xfId="257"/>
    <cellStyle name="Dezimal [0]_1380" xfId="258"/>
    <cellStyle name="Dezimal_1380" xfId="259"/>
    <cellStyle name="E&amp;Y House" xfId="260"/>
    <cellStyle name="Enter Currency (0)" xfId="261"/>
    <cellStyle name="Enter Currency (2)" xfId="262"/>
    <cellStyle name="Enter Units (0)" xfId="263"/>
    <cellStyle name="Enter Units (1)" xfId="264"/>
    <cellStyle name="Enter Units (2)" xfId="265"/>
    <cellStyle name="Euro" xfId="266"/>
    <cellStyle name="Explanatory Text" xfId="267"/>
    <cellStyle name="F2" xfId="268"/>
    <cellStyle name="F3" xfId="269"/>
    <cellStyle name="F4" xfId="270"/>
    <cellStyle name="F5" xfId="271"/>
    <cellStyle name="F6" xfId="272"/>
    <cellStyle name="F7" xfId="273"/>
    <cellStyle name="F8" xfId="274"/>
    <cellStyle name="From" xfId="275"/>
    <cellStyle name="Good" xfId="276"/>
    <cellStyle name="Grey" xfId="277"/>
    <cellStyle name="Header1" xfId="278"/>
    <cellStyle name="Header2" xfId="279"/>
    <cellStyle name="Heading" xfId="280"/>
    <cellStyle name="Heading 1" xfId="281"/>
    <cellStyle name="Heading 2" xfId="282"/>
    <cellStyle name="Heading 3" xfId="283"/>
    <cellStyle name="Heading 4" xfId="284"/>
    <cellStyle name="Hiperligação" xfId="285"/>
    <cellStyle name="Hiperligação visitada" xfId="286"/>
    <cellStyle name="Hyperlink_RESULTS" xfId="287"/>
    <cellStyle name="Indefinido" xfId="288"/>
    <cellStyle name="Input" xfId="289"/>
    <cellStyle name="Input [yellow]" xfId="290"/>
    <cellStyle name="Input_~4129685" xfId="291"/>
    <cellStyle name="International" xfId="292"/>
    <cellStyle name="International1" xfId="293"/>
    <cellStyle name="Link Currency (0)" xfId="294"/>
    <cellStyle name="Link Currency (2)" xfId="295"/>
    <cellStyle name="Link Units (0)" xfId="296"/>
    <cellStyle name="Link Units (1)" xfId="297"/>
    <cellStyle name="Link Units (2)" xfId="298"/>
    <cellStyle name="Linked Cell" xfId="299"/>
    <cellStyle name="Milliers [0]_Feuil1" xfId="300"/>
    <cellStyle name="Milliers_Feuil1" xfId="301"/>
    <cellStyle name="Model" xfId="302"/>
    <cellStyle name="Monétaire [0]_Feuil1" xfId="303"/>
    <cellStyle name="Monétaire_Feuil1" xfId="304"/>
    <cellStyle name="Neutral" xfId="305"/>
    <cellStyle name="no dec" xfId="306"/>
    <cellStyle name="Normal - Style1" xfId="307"/>
    <cellStyle name="Normal_# 41-Market &amp;Trends" xfId="308"/>
    <cellStyle name="Normal_формы ПР утвержденные" xfId="4"/>
    <cellStyle name="Normal1" xfId="309"/>
    <cellStyle name="normбlnм_laroux" xfId="310"/>
    <cellStyle name="Note" xfId="311"/>
    <cellStyle name="numbers" xfId="312"/>
    <cellStyle name="Ôčíŕíńîâűé [0]_ďđĺäďđ-110_ďđĺäďđ-110 (2)" xfId="313"/>
    <cellStyle name="Option" xfId="314"/>
    <cellStyle name="Output" xfId="315"/>
    <cellStyle name="paint" xfId="316"/>
    <cellStyle name="Percent (0)" xfId="317"/>
    <cellStyle name="Percent [0]" xfId="318"/>
    <cellStyle name="Percent [00]" xfId="319"/>
    <cellStyle name="Percent [2]" xfId="320"/>
    <cellStyle name="Percent_#6 Temps &amp; Contractors" xfId="321"/>
    <cellStyle name="piw#" xfId="322"/>
    <cellStyle name="piw%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e_Body" xfId="329"/>
    <cellStyle name="Rubles" xfId="330"/>
    <cellStyle name="SAPBEXchaText" xfId="331"/>
    <cellStyle name="SAPBEXheaderItem" xfId="332"/>
    <cellStyle name="SAPBEXheaderText" xfId="333"/>
    <cellStyle name="SAPBEXHLevel2" xfId="334"/>
    <cellStyle name="SAPBEXHLevel3" xfId="335"/>
    <cellStyle name="SAPBEXstdData" xfId="336"/>
    <cellStyle name="SAPBEXstdItemX" xfId="337"/>
    <cellStyle name="stand_bord" xfId="338"/>
    <cellStyle name="Tausender" xfId="339"/>
    <cellStyle name="Text Indent A" xfId="340"/>
    <cellStyle name="Text Indent B" xfId="341"/>
    <cellStyle name="Text Indent C" xfId="342"/>
    <cellStyle name="Tickmark" xfId="343"/>
    <cellStyle name="Title" xfId="344"/>
    <cellStyle name="Total" xfId="345"/>
    <cellStyle name="Tusenskille_Redusert penetrasjonsmodell" xfId="346"/>
    <cellStyle name="Überschrift 1" xfId="347"/>
    <cellStyle name="Überschrift 2" xfId="348"/>
    <cellStyle name="Überschrift 3" xfId="349"/>
    <cellStyle name="Unit" xfId="350"/>
    <cellStyle name="Valuta [0]_NEGS" xfId="351"/>
    <cellStyle name="Valuta_NEGS" xfId="352"/>
    <cellStyle name="Währung [0]_1380" xfId="353"/>
    <cellStyle name="Währung_1380" xfId="354"/>
    <cellStyle name="Warning Text" xfId="355"/>
    <cellStyle name="Беззащитный" xfId="356"/>
    <cellStyle name="Гиперссылка 2" xfId="357"/>
    <cellStyle name="Группа" xfId="358"/>
    <cellStyle name="Дата" xfId="359"/>
    <cellStyle name="Денежный 2" xfId="360"/>
    <cellStyle name="Защитный" xfId="361"/>
    <cellStyle name="Звезды" xfId="362"/>
    <cellStyle name="КАНДАГАЧ тел3-33-96" xfId="363"/>
    <cellStyle name="Обычный" xfId="0" builtinId="0"/>
    <cellStyle name="Обычный 2" xfId="3"/>
    <cellStyle name="Обычный 3" xfId="364"/>
    <cellStyle name="Обычный_Выписка из ПКВ 1115 АОТ" xfId="5"/>
    <cellStyle name="Обычный_Коррка 2009 с новым АБК 7 (3)" xfId="10"/>
    <cellStyle name="Обычный_Форма 1П - МО (зам для Фонда)" xfId="9"/>
    <cellStyle name="Процентный 2" xfId="365"/>
    <cellStyle name="Процентный 3" xfId="366"/>
    <cellStyle name="Стиль 1" xfId="8"/>
    <cellStyle name="Стиль 1 2" xfId="367"/>
    <cellStyle name="Стиль 1_2012-2015 ремонт" xfId="368"/>
    <cellStyle name="Стиль 2" xfId="369"/>
    <cellStyle name="Стиль 3" xfId="370"/>
    <cellStyle name="Стиль 4" xfId="371"/>
    <cellStyle name="Стиль 5" xfId="372"/>
    <cellStyle name="Стиль_названий" xfId="373"/>
    <cellStyle name="Тысячи [0]" xfId="374"/>
    <cellStyle name="Тысячи_010SN05" xfId="375"/>
    <cellStyle name="Финансовый" xfId="1" builtinId="3"/>
    <cellStyle name="Финансовый 2" xfId="2"/>
    <cellStyle name="Финансовый 2 2" xfId="7"/>
    <cellStyle name="Финансовый 3" xfId="6"/>
    <cellStyle name="Финансовый 3 2" xfId="376"/>
    <cellStyle name="Финансовый 4" xfId="377"/>
    <cellStyle name="Финансовый 5" xfId="378"/>
    <cellStyle name="Финансовый 6" xfId="379"/>
    <cellStyle name="Цена" xfId="380"/>
    <cellStyle name="Џђћ–…ќ’ќ›‰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nts%20and%20Settings\A-Abilov\Local%20Settings\Temporary%20Internet%20Files\OLK12E\&#1060;&#1086;&#1088;&#1084;&#1072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E-Akhmurzin\01Samruk\methodology\businessplan\&#1060;&#1086;&#1088;&#1084;&#1099;%20&#1055;&#1056;_&#1085;&#1086;&#1074;&#1099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A-Abilov\Local%20Settings\Temporary%20Internet%20Files\OLK12E\&#1060;&#1086;&#1088;&#1084;&#107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&#1080;&#1085;&#1074;&#1077;&#1089;&#1090;%20&#1053;&#1091;&#1088;&#1075;&#1091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&#1053;&#1091;&#1088;&#1078;&#1072;&#1085;%20&#1086;&#1090;%204.10.2013/&#1086;&#1090;&#1095;&#1077;&#1090;%20&#1055;&#1050;&#1042;%202014/1%20&#1082;&#1074;&#1072;&#1088;&#1090;&#1072;&#1083;/&#1092;&#1072;&#1082;&#1090;%20&#1055;&#1050;&#1042;%201%20&#1082;&#1074;&#1072;&#1088;&#1090;&#1072;&#1083;%202014&#1075;%20%20&#1089;%20&#1075;&#1086;&#1076;&#1086;&#1074;&#1099;&#1084;%20&#1092;&#1080;&#1085;&#1072;&#1085;&#1089;&#1080;&#1088;&#1086;&#1074;&#1072;&#1085;&#1080;&#1077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last3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Б.мчас (П)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ЦентрЗатр"/>
      <sheetName val="ЕдИзм"/>
      <sheetName val="Предпр"/>
      <sheetName val="2.2 ОтклОТМ"/>
      <sheetName val="1.3.2 ОТМ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FES"/>
      <sheetName val="H3.100 Rollforward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L-1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Disclosure"/>
      <sheetName val="I KEY INFORMATION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данн"/>
      <sheetName val="PP&amp;E mvt for 2003"/>
      <sheetName val="Нефть"/>
      <sheetName val="Hidden"/>
      <sheetName val="L-1"/>
      <sheetName val="Лист 1"/>
      <sheetName val="цеховые"/>
      <sheetName val="Water trucking 2005"/>
      <sheetName val="FES"/>
      <sheetName val="Добычанефти4"/>
      <sheetName val="поставкасравн13"/>
      <sheetName val="факс(2005-20гг.)"/>
      <sheetName val="ЦентрЗатр"/>
      <sheetName val="ЕдИзм"/>
      <sheetName val="Предпр"/>
      <sheetName val="мат расходы"/>
      <sheetName val="11"/>
      <sheetName val="Info"/>
      <sheetName val="ECM_PP"/>
      <sheetName val="Исход"/>
      <sheetName val="Б.мчас (П)"/>
      <sheetName val="ГПЗ_ПОСД_Способ закупок"/>
      <sheetName val="ОР"/>
      <sheetName val="всп"/>
      <sheetName val="ОТиТБ"/>
      <sheetName val="XREF"/>
      <sheetName val="2.2 ОтклОТМ"/>
      <sheetName val="1.3.2 ОТМ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12 из 57 АЗС"/>
      <sheetName val="точн2"/>
      <sheetName val="MS"/>
      <sheetName val="name"/>
      <sheetName val="ОборБалФормОтч"/>
      <sheetName val="  2.3.2"/>
      <sheetName val="МО 0012"/>
      <sheetName val="из сем"/>
      <sheetName val="цены"/>
      <sheetName val="справка"/>
      <sheetName val="аренда цс"/>
      <sheetName val="Лист1"/>
      <sheetName val="пр 6 дох"/>
      <sheetName val="KTG_m"/>
      <sheetName val="СПгнг"/>
      <sheetName val="ОХР"/>
      <sheetName val="мат расходы"/>
      <sheetName val="6 NK"/>
      <sheetName val="Налоги на транспорт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Форма1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Income $"/>
      <sheetName val="3.ФОТ"/>
      <sheetName val="Бюдж-тенг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L-1"/>
      <sheetName val="ввод-вывод ОС авг2004- 2005"/>
      <sheetName val="ОборБалФормОтч"/>
      <sheetName val="ТитулЛистОтч"/>
      <sheetName val="поставка сравн13"/>
      <sheetName val="СписокТЭП"/>
      <sheetName val="Б.мчас (П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ЕдИзм"/>
      <sheetName val="Предпр"/>
      <sheetName val="PP&amp;E mvt for 2003"/>
      <sheetName val="Capex"/>
      <sheetName val="Graph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Изменяемые данные"/>
      <sheetName val="Добыча нефти4"/>
      <sheetName val="поставка сравн13"/>
      <sheetName val="д.7.001"/>
      <sheetName val="#REF"/>
      <sheetName val="Статьи затрат"/>
      <sheetName val="list"/>
      <sheetName val="Balance Sheet"/>
      <sheetName val="входные данные"/>
      <sheetName val="9 мес 2006 Еркен заполни здесь"/>
      <sheetName val="Анализ раздельный"/>
      <sheetName val="раб.файл по затратам 7-10"/>
      <sheetName val="цена реал-ии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Сводная смета затрат"/>
      <sheetName val="приложение№3"/>
      <sheetName val="Приложение 3"/>
      <sheetName val="Registr_kredit_06"/>
      <sheetName val="7НК"/>
      <sheetName val="Энергия"/>
      <sheetName val="5NK "/>
      <sheetName val="H"/>
      <sheetName val="2@"/>
      <sheetName val="Balance"/>
      <sheetName val=" 4"/>
      <sheetName val="Ввод"/>
      <sheetName val="#ССЫЛКА"/>
      <sheetName val="ТЭП старая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План произв-ва (мес.) (бюджет)"/>
      <sheetName val="свод"/>
      <sheetName val="ОРУ ктж"/>
      <sheetName val="Hidden"/>
      <sheetName val="ЕдИз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из сем"/>
      <sheetName val="поставка сравн13"/>
      <sheetName val="Форма2"/>
      <sheetName val="Сдача "/>
      <sheetName val="МО 0012"/>
      <sheetName val="Пр2"/>
      <sheetName val="NOV"/>
      <sheetName val="1.1 Паспорт"/>
      <sheetName val="12 из 57 АЗС"/>
      <sheetName val="N_SVOD"/>
      <sheetName val="5NK "/>
      <sheetName val="Добыча нефти4"/>
      <sheetName val="Ввод"/>
      <sheetName val="по 2007 году план на 2008 год"/>
      <sheetName val="Труд."/>
      <sheetName val="Assumptions"/>
      <sheetName val="Счет-ф"/>
      <sheetName val="  2.3.2"/>
      <sheetName val="Loans out"/>
      <sheetName val="7.1"/>
      <sheetName val="1.401.2"/>
      <sheetName val="Бюджет"/>
      <sheetName val="Свод"/>
      <sheetName val="GAAP TB 31.12.01  detail p&amp;l"/>
      <sheetName val="ЦентрЗатр"/>
      <sheetName val="ЕдИзм"/>
      <sheetName val="Предпр"/>
      <sheetName val="Исход"/>
      <sheetName val="#REF"/>
      <sheetName val="Потребители"/>
      <sheetName val="Блоки"/>
      <sheetName val="ОборБалФормОтч"/>
      <sheetName val="MS"/>
      <sheetName val="Hidden"/>
      <sheetName val="Титул1"/>
      <sheetName val="list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L-1 Займ БРК инвест цели"/>
      <sheetName val="G-1"/>
      <sheetName val="Treatment Summary"/>
      <sheetName val="Пром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  <sheetName val="ввод-вывод ОС авг2004- 2005"/>
      <sheetName val="Форма3.6"/>
      <sheetName val="элементы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оставка сравн13"/>
      <sheetName val="Добыча нефти4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5NK "/>
      <sheetName val="из сем"/>
      <sheetName val="  2.3.2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</sheetNames>
    <sheetDataSet>
      <sheetData sheetId="0"/>
      <sheetData sheetId="1"/>
      <sheetData sheetId="2"/>
      <sheetData sheetId="3" refreshError="1">
        <row r="2">
          <cell r="B2">
            <v>7000000000</v>
          </cell>
        </row>
        <row r="3">
          <cell r="B3">
            <v>0.11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СписокТЭП"/>
      <sheetName val="LME_prices"/>
      <sheetName val="5R"/>
      <sheetName val="Форма2"/>
      <sheetName val="предприятия"/>
      <sheetName val="Баланс"/>
      <sheetName val="АНПЗ_06_2003"/>
      <sheetName val="Позиция"/>
      <sheetName val="Форма1"/>
      <sheetName val="  2.3.2"/>
      <sheetName val="14.1.2.2.(Услуги связи)"/>
      <sheetName val="12НК"/>
      <sheetName val="3НК"/>
      <sheetName val="7НК"/>
      <sheetName val="группа"/>
      <sheetName val="2 БО (тенге)"/>
      <sheetName val="Добыча нефти4"/>
      <sheetName val="поставка сравн13"/>
      <sheetName val="Input TD"/>
      <sheetName val="Фин.обяз."/>
      <sheetName val="Добычанефти4"/>
      <sheetName val="поставкасравн13"/>
      <sheetName val="сброс"/>
      <sheetName val="L-1"/>
      <sheetName val="FES"/>
      <sheetName val="флормиро"/>
    </sheetNames>
    <sheetDataSet>
      <sheetData sheetId="0" refreshError="1"/>
      <sheetData sheetId="1" refreshError="1">
        <row r="1">
          <cell r="B1" t="str">
            <v xml:space="preserve"> Объемы поставки нефти на АНПЗ</v>
          </cell>
        </row>
        <row r="2">
          <cell r="B2" t="str">
            <v>(тыс.тонн)</v>
          </cell>
        </row>
        <row r="3">
          <cell r="G3" t="str">
            <v>Поставка январь- июнь  факт.</v>
          </cell>
          <cell r="I3" t="str">
            <v>График загрузки завода МЭиМР январь-июнь</v>
          </cell>
          <cell r="J3" t="str">
            <v>Выполнение графика МЭиМР,%</v>
          </cell>
        </row>
        <row r="4">
          <cell r="A4" t="str">
            <v>№№</v>
          </cell>
          <cell r="B4" t="str">
            <v>Происхождение нефти</v>
          </cell>
          <cell r="F4" t="str">
            <v>Поставлена на завод через</v>
          </cell>
          <cell r="G4" t="str">
            <v xml:space="preserve"> по поставщикам (июнь)</v>
          </cell>
          <cell r="H4" t="str">
            <v>Всего январь-июнь</v>
          </cell>
        </row>
        <row r="5">
          <cell r="A5">
            <v>1</v>
          </cell>
          <cell r="B5" t="str">
            <v xml:space="preserve">ОАО "Узеньмунайгаз" </v>
          </cell>
          <cell r="F5" t="str">
            <v>ОАО "Узенмунайгаз"</v>
          </cell>
          <cell r="G5">
            <v>92</v>
          </cell>
          <cell r="H5">
            <v>536.40300000000002</v>
          </cell>
        </row>
        <row r="6">
          <cell r="A6">
            <v>2</v>
          </cell>
          <cell r="B6" t="str">
            <v xml:space="preserve">ОАО "Эмбамунайгаз":в т.ч. </v>
          </cell>
          <cell r="F6" t="str">
            <v>ОАО "Эмбамунайгаз" трубопровод</v>
          </cell>
          <cell r="G6">
            <v>21.89</v>
          </cell>
          <cell r="H6">
            <v>338.84300000000002</v>
          </cell>
        </row>
        <row r="7">
          <cell r="F7" t="str">
            <v>ОАО "Эмбамунайгаз" слив со ст.Макат</v>
          </cell>
          <cell r="G7">
            <v>20.384</v>
          </cell>
          <cell r="H7">
            <v>20.384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ест"/>
    </sheetNames>
    <sheetDataSet>
      <sheetData sheetId="0">
        <row r="12">
          <cell r="BO12">
            <v>17</v>
          </cell>
        </row>
        <row r="51">
          <cell r="BO51">
            <v>48</v>
          </cell>
        </row>
        <row r="52">
          <cell r="BO52">
            <v>16</v>
          </cell>
        </row>
        <row r="53">
          <cell r="BO53">
            <v>16</v>
          </cell>
        </row>
        <row r="54">
          <cell r="BO54">
            <v>17</v>
          </cell>
        </row>
        <row r="55">
          <cell r="BO55">
            <v>47</v>
          </cell>
        </row>
        <row r="56">
          <cell r="BO56">
            <v>37</v>
          </cell>
        </row>
        <row r="57">
          <cell r="BO57">
            <v>56</v>
          </cell>
        </row>
        <row r="58">
          <cell r="BO58">
            <v>251</v>
          </cell>
        </row>
        <row r="77">
          <cell r="BO77">
            <v>2</v>
          </cell>
        </row>
        <row r="106">
          <cell r="B106" t="str">
            <v>Приобретение мебели для ТЧЭ Екибастуз</v>
          </cell>
        </row>
        <row r="122">
          <cell r="BO122">
            <v>9</v>
          </cell>
        </row>
        <row r="123">
          <cell r="BO123">
            <v>2</v>
          </cell>
        </row>
        <row r="124">
          <cell r="BO124">
            <v>3</v>
          </cell>
        </row>
        <row r="126">
          <cell r="BO126">
            <v>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(13)"/>
    </sheetNames>
    <sheetDataSet>
      <sheetData sheetId="0">
        <row r="42">
          <cell r="B42" t="str">
            <v>Реконструкция здания СБК ТЧЭ-Макат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Dictionaries"/>
      <sheetName val="F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Pbs_Wbs_ATC"/>
      <sheetName val="перевозки"/>
      <sheetName val="Список документов"/>
      <sheetName val="Non-Statistical Sampling Master"/>
      <sheetName val="Global Data"/>
      <sheetName val="SMSTemp"/>
      <sheetName val="GAAP TB 30.09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L209"/>
  <sheetViews>
    <sheetView tabSelected="1" view="pageBreakPreview" zoomScale="60" zoomScaleNormal="5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T28" sqref="T28"/>
    </sheetView>
  </sheetViews>
  <sheetFormatPr defaultRowHeight="18.75" outlineLevelRow="1"/>
  <cols>
    <col min="1" max="1" width="7.875" style="26" customWidth="1"/>
    <col min="2" max="2" width="59.125" style="27" customWidth="1"/>
    <col min="3" max="3" width="20.75" style="27" customWidth="1"/>
    <col min="4" max="4" width="17.625" style="27" customWidth="1"/>
    <col min="5" max="5" width="14.75" style="27" customWidth="1"/>
    <col min="6" max="8" width="8.5" style="27" customWidth="1"/>
    <col min="9" max="9" width="12.25" style="27" customWidth="1"/>
    <col min="10" max="10" width="9.625" style="214" customWidth="1"/>
    <col min="11" max="11" width="15" style="27" customWidth="1"/>
    <col min="12" max="12" width="18.25" style="27" customWidth="1"/>
    <col min="13" max="13" width="13.875" style="27" customWidth="1"/>
    <col min="14" max="14" width="19.5" style="27" customWidth="1"/>
    <col min="15" max="15" width="12" style="27" customWidth="1"/>
    <col min="16" max="16" width="9.25" style="27" customWidth="1"/>
    <col min="17" max="17" width="13.875" style="27" customWidth="1"/>
    <col min="18" max="18" width="16" style="27" customWidth="1"/>
    <col min="19" max="19" width="15.5" style="27" customWidth="1"/>
    <col min="20" max="20" width="19.5" style="27" customWidth="1"/>
    <col min="21" max="21" width="9.25" style="27" customWidth="1"/>
    <col min="22" max="22" width="20.75" style="27" customWidth="1"/>
    <col min="23" max="23" width="17.375" style="27" customWidth="1"/>
    <col min="24" max="24" width="15" style="27" customWidth="1"/>
    <col min="25" max="25" width="9.875" style="27" bestFit="1" customWidth="1"/>
    <col min="26" max="16384" width="9" style="27"/>
  </cols>
  <sheetData>
    <row r="1" spans="1:23" ht="134.25" customHeight="1" thickBot="1">
      <c r="A1" s="277" t="s">
        <v>142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ht="57" customHeight="1" thickBot="1">
      <c r="A2" s="279" t="s">
        <v>0</v>
      </c>
      <c r="B2" s="282" t="s">
        <v>99</v>
      </c>
      <c r="C2" s="282" t="s">
        <v>100</v>
      </c>
      <c r="D2" s="256" t="s">
        <v>110</v>
      </c>
      <c r="E2" s="286" t="s">
        <v>111</v>
      </c>
      <c r="F2" s="287"/>
      <c r="G2" s="287"/>
      <c r="H2" s="288"/>
      <c r="I2" s="289" t="s">
        <v>116</v>
      </c>
      <c r="J2" s="290"/>
      <c r="K2" s="290"/>
      <c r="L2" s="290"/>
      <c r="M2" s="290"/>
      <c r="N2" s="291"/>
      <c r="O2" s="292" t="s">
        <v>166</v>
      </c>
      <c r="P2" s="293"/>
      <c r="Q2" s="293"/>
      <c r="R2" s="293"/>
      <c r="S2" s="293"/>
      <c r="T2" s="294"/>
      <c r="U2" s="295" t="s">
        <v>3</v>
      </c>
      <c r="V2" s="296"/>
      <c r="W2" s="275" t="s">
        <v>105</v>
      </c>
    </row>
    <row r="3" spans="1:23" ht="57" customHeight="1" thickBot="1">
      <c r="A3" s="280"/>
      <c r="B3" s="283"/>
      <c r="C3" s="283"/>
      <c r="D3" s="285"/>
      <c r="E3" s="55" t="s">
        <v>112</v>
      </c>
      <c r="F3" s="7" t="s">
        <v>113</v>
      </c>
      <c r="G3" s="8" t="s">
        <v>114</v>
      </c>
      <c r="H3" s="9" t="s">
        <v>115</v>
      </c>
      <c r="I3" s="300" t="s">
        <v>101</v>
      </c>
      <c r="J3" s="275" t="s">
        <v>103</v>
      </c>
      <c r="K3" s="256" t="s">
        <v>101</v>
      </c>
      <c r="L3" s="275" t="s">
        <v>102</v>
      </c>
      <c r="M3" s="256" t="s">
        <v>101</v>
      </c>
      <c r="N3" s="275" t="s">
        <v>104</v>
      </c>
      <c r="O3" s="256" t="s">
        <v>101</v>
      </c>
      <c r="P3" s="275" t="s">
        <v>103</v>
      </c>
      <c r="Q3" s="256" t="s">
        <v>101</v>
      </c>
      <c r="R3" s="275" t="s">
        <v>102</v>
      </c>
      <c r="S3" s="256" t="s">
        <v>101</v>
      </c>
      <c r="T3" s="275" t="s">
        <v>104</v>
      </c>
      <c r="U3" s="297"/>
      <c r="V3" s="298"/>
      <c r="W3" s="299"/>
    </row>
    <row r="4" spans="1:23" s="59" customFormat="1" ht="45" customHeight="1" thickBot="1">
      <c r="A4" s="281"/>
      <c r="B4" s="284"/>
      <c r="C4" s="284"/>
      <c r="D4" s="285"/>
      <c r="E4" s="55"/>
      <c r="F4" s="7"/>
      <c r="G4" s="8"/>
      <c r="H4" s="9"/>
      <c r="I4" s="301"/>
      <c r="J4" s="276"/>
      <c r="K4" s="257"/>
      <c r="L4" s="276"/>
      <c r="M4" s="257"/>
      <c r="N4" s="276"/>
      <c r="O4" s="257"/>
      <c r="P4" s="276"/>
      <c r="Q4" s="257"/>
      <c r="R4" s="276"/>
      <c r="S4" s="257"/>
      <c r="T4" s="276"/>
      <c r="U4" s="57" t="s">
        <v>1</v>
      </c>
      <c r="V4" s="58" t="s">
        <v>2</v>
      </c>
      <c r="W4" s="276"/>
    </row>
    <row r="5" spans="1:23" s="59" customFormat="1" ht="28.5" hidden="1" customHeight="1">
      <c r="A5" s="60"/>
      <c r="B5" s="61" t="s">
        <v>117</v>
      </c>
      <c r="C5" s="62"/>
      <c r="D5" s="63"/>
      <c r="E5" s="55">
        <v>16252674</v>
      </c>
      <c r="F5" s="7">
        <v>32043824</v>
      </c>
      <c r="G5" s="8">
        <v>45947937</v>
      </c>
      <c r="H5" s="9" t="e">
        <f>#REF!-#REF!-G9-F9-E9</f>
        <v>#REF!</v>
      </c>
      <c r="I5" s="64"/>
      <c r="J5" s="65"/>
      <c r="K5" s="66"/>
      <c r="L5" s="66"/>
      <c r="M5" s="66"/>
      <c r="N5" s="67"/>
      <c r="O5" s="68"/>
      <c r="P5" s="69"/>
      <c r="Q5" s="69"/>
      <c r="R5" s="69"/>
      <c r="S5" s="69"/>
      <c r="T5" s="67"/>
      <c r="U5" s="70"/>
      <c r="V5" s="71"/>
      <c r="W5" s="72"/>
    </row>
    <row r="6" spans="1:23" s="82" customFormat="1" ht="21.75" hidden="1" customHeight="1" thickBot="1">
      <c r="A6" s="261" t="s">
        <v>118</v>
      </c>
      <c r="B6" s="262"/>
      <c r="C6" s="74"/>
      <c r="D6" s="75"/>
      <c r="E6" s="141">
        <f>E5-E9</f>
        <v>6806754</v>
      </c>
      <c r="F6" s="7">
        <f>F5-E9</f>
        <v>22597904</v>
      </c>
      <c r="G6" s="7">
        <f>G5-F9-E9-G8</f>
        <v>36146691</v>
      </c>
      <c r="H6" s="20"/>
      <c r="I6" s="96"/>
      <c r="J6" s="97"/>
      <c r="K6" s="97"/>
      <c r="L6" s="76"/>
      <c r="M6" s="76"/>
      <c r="N6" s="77"/>
      <c r="O6" s="78"/>
      <c r="P6" s="43"/>
      <c r="Q6" s="43"/>
      <c r="R6" s="43"/>
      <c r="S6" s="43"/>
      <c r="T6" s="77"/>
      <c r="U6" s="79"/>
      <c r="V6" s="80"/>
      <c r="W6" s="81"/>
    </row>
    <row r="7" spans="1:23" s="82" customFormat="1" ht="21.75" hidden="1" customHeight="1">
      <c r="A7" s="261"/>
      <c r="B7" s="262"/>
      <c r="C7" s="74"/>
      <c r="D7" s="75"/>
      <c r="E7" s="141"/>
      <c r="F7" s="10">
        <f>F6-F9</f>
        <v>22597904</v>
      </c>
      <c r="G7" s="11">
        <f>G6-G9</f>
        <v>36146691</v>
      </c>
      <c r="H7" s="20"/>
      <c r="I7" s="96"/>
      <c r="J7" s="97"/>
      <c r="K7" s="97"/>
      <c r="L7" s="76"/>
      <c r="M7" s="76"/>
      <c r="N7" s="83"/>
      <c r="O7" s="84"/>
      <c r="P7" s="85"/>
      <c r="Q7" s="85"/>
      <c r="R7" s="85"/>
      <c r="S7" s="85"/>
      <c r="T7" s="83"/>
      <c r="U7" s="86"/>
      <c r="V7" s="80"/>
      <c r="W7" s="81"/>
    </row>
    <row r="8" spans="1:23" s="82" customFormat="1" ht="21.75" hidden="1" customHeight="1">
      <c r="A8" s="261"/>
      <c r="B8" s="262"/>
      <c r="C8" s="74"/>
      <c r="D8" s="75"/>
      <c r="E8" s="141"/>
      <c r="F8" s="10">
        <f>7222+3578+3820+5780+48781+11023+136394</f>
        <v>216598</v>
      </c>
      <c r="G8" s="11">
        <f>4018+22033+16071+6432+7222+3578+23660+7327+6320+6205+658+17852+74490+1020+22046+136394</f>
        <v>355326</v>
      </c>
      <c r="H8" s="20"/>
      <c r="I8" s="96"/>
      <c r="J8" s="97"/>
      <c r="K8" s="97"/>
      <c r="L8" s="76"/>
      <c r="M8" s="76"/>
      <c r="N8" s="77"/>
      <c r="O8" s="78"/>
      <c r="P8" s="43"/>
      <c r="Q8" s="43"/>
      <c r="R8" s="43"/>
      <c r="S8" s="43"/>
      <c r="T8" s="77"/>
      <c r="U8" s="86"/>
      <c r="V8" s="80"/>
      <c r="W8" s="81"/>
    </row>
    <row r="9" spans="1:23" s="82" customFormat="1" ht="24" customHeight="1">
      <c r="A9" s="263" t="s">
        <v>7</v>
      </c>
      <c r="B9" s="264"/>
      <c r="C9" s="87"/>
      <c r="D9" s="88"/>
      <c r="E9" s="56">
        <f>E12+E21+E59+E78+E122+E128</f>
        <v>9445920</v>
      </c>
      <c r="F9" s="97">
        <f>F12+F21+F59+F78+F122+F128</f>
        <v>0</v>
      </c>
      <c r="G9" s="97">
        <f>G12+G21+G59+G78+G122+G128</f>
        <v>0</v>
      </c>
      <c r="H9" s="12">
        <f>H12+H21+H59+H78+H122+H128</f>
        <v>0</v>
      </c>
      <c r="I9" s="99"/>
      <c r="J9" s="97"/>
      <c r="K9" s="97" t="s">
        <v>108</v>
      </c>
      <c r="L9" s="11">
        <f>L12+L21+L59+L78+L122+L128</f>
        <v>50886329.008864276</v>
      </c>
      <c r="M9" s="11"/>
      <c r="N9" s="89" t="s">
        <v>4</v>
      </c>
      <c r="O9" s="90"/>
      <c r="P9" s="42"/>
      <c r="Q9" s="42"/>
      <c r="R9" s="11">
        <f>R12+R21+R59+R78+R122+R128</f>
        <v>9445920</v>
      </c>
      <c r="S9" s="42"/>
      <c r="T9" s="91" t="s">
        <v>4</v>
      </c>
      <c r="U9" s="96"/>
      <c r="V9" s="92">
        <f>R9-L9</f>
        <v>-41440409.008864276</v>
      </c>
      <c r="W9" s="75"/>
    </row>
    <row r="10" spans="1:23" s="82" customFormat="1" ht="24" customHeight="1">
      <c r="A10" s="263"/>
      <c r="B10" s="264"/>
      <c r="C10" s="87"/>
      <c r="D10" s="88"/>
      <c r="E10" s="56">
        <f>E9-E11</f>
        <v>5313876</v>
      </c>
      <c r="F10" s="135">
        <f t="shared" ref="F10" si="0">F9-F11</f>
        <v>0</v>
      </c>
      <c r="G10" s="135">
        <f>G9-G11</f>
        <v>0</v>
      </c>
      <c r="H10" s="14">
        <f>H9-H11</f>
        <v>0</v>
      </c>
      <c r="I10" s="99"/>
      <c r="J10" s="97"/>
      <c r="K10" s="97" t="s">
        <v>108</v>
      </c>
      <c r="L10" s="11">
        <f>L13+L21+L64+L67+L72+L73+L74+L75+L78+L122+L128</f>
        <v>27951347.952864286</v>
      </c>
      <c r="M10" s="11"/>
      <c r="N10" s="83" t="s">
        <v>5</v>
      </c>
      <c r="O10" s="93"/>
      <c r="P10" s="94"/>
      <c r="Q10" s="94"/>
      <c r="R10" s="11">
        <f>R13+R21+R64+R67+R72+R73+R74+R75+R78+R122+R128</f>
        <v>5313876</v>
      </c>
      <c r="S10" s="94"/>
      <c r="T10" s="95" t="s">
        <v>5</v>
      </c>
      <c r="U10" s="96"/>
      <c r="V10" s="92">
        <f>R10-L10</f>
        <v>-22637471.952864286</v>
      </c>
      <c r="W10" s="75"/>
    </row>
    <row r="11" spans="1:23" s="82" customFormat="1" ht="24" customHeight="1">
      <c r="A11" s="263"/>
      <c r="B11" s="264"/>
      <c r="C11" s="87"/>
      <c r="D11" s="88"/>
      <c r="E11" s="56">
        <f>E14+E68</f>
        <v>4132044</v>
      </c>
      <c r="F11" s="135">
        <f>F14+F68</f>
        <v>0</v>
      </c>
      <c r="G11" s="135">
        <f>G14+G68</f>
        <v>0</v>
      </c>
      <c r="H11" s="14">
        <f>H14+H68</f>
        <v>0</v>
      </c>
      <c r="I11" s="99"/>
      <c r="J11" s="97"/>
      <c r="K11" s="97" t="s">
        <v>108</v>
      </c>
      <c r="L11" s="11">
        <f>L14+L65+L68</f>
        <v>22934981.056000002</v>
      </c>
      <c r="M11" s="11"/>
      <c r="N11" s="89" t="s">
        <v>6</v>
      </c>
      <c r="O11" s="90"/>
      <c r="P11" s="42"/>
      <c r="Q11" s="42"/>
      <c r="R11" s="11">
        <f>R14+R65+R68</f>
        <v>4132044</v>
      </c>
      <c r="S11" s="42"/>
      <c r="T11" s="91" t="s">
        <v>6</v>
      </c>
      <c r="U11" s="96"/>
      <c r="V11" s="92">
        <f>R11-L11</f>
        <v>-18802937.056000002</v>
      </c>
      <c r="W11" s="75"/>
    </row>
    <row r="12" spans="1:23" s="100" customFormat="1" ht="35.25" customHeight="1">
      <c r="A12" s="265">
        <v>1</v>
      </c>
      <c r="B12" s="266" t="s">
        <v>8</v>
      </c>
      <c r="C12" s="267" t="s">
        <v>167</v>
      </c>
      <c r="D12" s="75"/>
      <c r="E12" s="141">
        <f>R12</f>
        <v>3911169</v>
      </c>
      <c r="F12" s="35"/>
      <c r="G12" s="11"/>
      <c r="H12" s="54"/>
      <c r="I12" s="269" t="s">
        <v>106</v>
      </c>
      <c r="J12" s="272">
        <f>[29]инвест!$BO$12:$BO$14</f>
        <v>17</v>
      </c>
      <c r="K12" s="97" t="s">
        <v>108</v>
      </c>
      <c r="L12" s="98">
        <f>L13+L14</f>
        <v>11081642</v>
      </c>
      <c r="M12" s="97" t="s">
        <v>108</v>
      </c>
      <c r="N12" s="89" t="s">
        <v>4</v>
      </c>
      <c r="O12" s="261" t="s">
        <v>106</v>
      </c>
      <c r="P12" s="273">
        <v>6</v>
      </c>
      <c r="Q12" s="97" t="s">
        <v>108</v>
      </c>
      <c r="R12" s="98">
        <f>R13+R14</f>
        <v>3911169</v>
      </c>
      <c r="S12" s="97" t="s">
        <v>108</v>
      </c>
      <c r="T12" s="77" t="s">
        <v>4</v>
      </c>
      <c r="U12" s="274">
        <f>P12-J12</f>
        <v>-11</v>
      </c>
      <c r="V12" s="248">
        <f>R12-L12</f>
        <v>-7170473</v>
      </c>
      <c r="W12" s="258"/>
    </row>
    <row r="13" spans="1:23" s="100" customFormat="1" ht="35.25" customHeight="1">
      <c r="A13" s="265"/>
      <c r="B13" s="266"/>
      <c r="C13" s="268"/>
      <c r="D13" s="75"/>
      <c r="E13" s="141">
        <f t="shared" ref="E13:E76" si="1">R13</f>
        <v>3911169</v>
      </c>
      <c r="F13" s="10"/>
      <c r="G13" s="11"/>
      <c r="H13" s="20"/>
      <c r="I13" s="269"/>
      <c r="J13" s="272"/>
      <c r="K13" s="135" t="s">
        <v>108</v>
      </c>
      <c r="L13" s="101">
        <v>11081642</v>
      </c>
      <c r="M13" s="135" t="s">
        <v>108</v>
      </c>
      <c r="N13" s="95" t="s">
        <v>5</v>
      </c>
      <c r="O13" s="261"/>
      <c r="P13" s="273"/>
      <c r="Q13" s="135" t="s">
        <v>108</v>
      </c>
      <c r="R13" s="216">
        <v>3911169</v>
      </c>
      <c r="S13" s="135" t="s">
        <v>108</v>
      </c>
      <c r="T13" s="95" t="s">
        <v>5</v>
      </c>
      <c r="U13" s="274"/>
      <c r="V13" s="248"/>
      <c r="W13" s="259"/>
    </row>
    <row r="14" spans="1:23" s="100" customFormat="1" ht="35.25" customHeight="1">
      <c r="A14" s="265"/>
      <c r="B14" s="266"/>
      <c r="C14" s="268"/>
      <c r="D14" s="75"/>
      <c r="E14" s="141">
        <f t="shared" si="1"/>
        <v>0</v>
      </c>
      <c r="F14" s="10"/>
      <c r="G14" s="11"/>
      <c r="H14" s="20"/>
      <c r="I14" s="269"/>
      <c r="J14" s="272"/>
      <c r="K14" s="135" t="s">
        <v>108</v>
      </c>
      <c r="L14" s="101"/>
      <c r="M14" s="135" t="s">
        <v>108</v>
      </c>
      <c r="N14" s="102" t="s">
        <v>6</v>
      </c>
      <c r="O14" s="261"/>
      <c r="P14" s="273"/>
      <c r="Q14" s="135" t="s">
        <v>108</v>
      </c>
      <c r="R14" s="42"/>
      <c r="S14" s="135" t="s">
        <v>108</v>
      </c>
      <c r="T14" s="91" t="s">
        <v>6</v>
      </c>
      <c r="U14" s="274"/>
      <c r="V14" s="248"/>
      <c r="W14" s="260"/>
    </row>
    <row r="15" spans="1:23" s="100" customFormat="1" ht="18.75" hidden="1" customHeight="1">
      <c r="A15" s="265" t="s">
        <v>9</v>
      </c>
      <c r="B15" s="262" t="s">
        <v>10</v>
      </c>
      <c r="C15" s="268"/>
      <c r="D15" s="75"/>
      <c r="E15" s="141">
        <f t="shared" si="1"/>
        <v>0</v>
      </c>
      <c r="F15" s="10"/>
      <c r="G15" s="11"/>
      <c r="H15" s="20"/>
      <c r="I15" s="96"/>
      <c r="J15" s="135"/>
      <c r="K15" s="135" t="s">
        <v>108</v>
      </c>
      <c r="L15" s="135"/>
      <c r="M15" s="135"/>
      <c r="N15" s="89" t="s">
        <v>4</v>
      </c>
      <c r="O15" s="73"/>
      <c r="P15" s="43"/>
      <c r="Q15" s="43"/>
      <c r="R15" s="43"/>
      <c r="S15" s="1"/>
      <c r="T15" s="77" t="s">
        <v>4</v>
      </c>
      <c r="U15" s="138"/>
      <c r="V15" s="40"/>
      <c r="W15" s="103"/>
    </row>
    <row r="16" spans="1:23" s="100" customFormat="1" ht="18.75" hidden="1" customHeight="1">
      <c r="A16" s="265"/>
      <c r="B16" s="262"/>
      <c r="C16" s="268"/>
      <c r="D16" s="75"/>
      <c r="E16" s="141">
        <f t="shared" si="1"/>
        <v>0</v>
      </c>
      <c r="F16" s="10"/>
      <c r="G16" s="11"/>
      <c r="H16" s="20"/>
      <c r="I16" s="96"/>
      <c r="J16" s="135"/>
      <c r="K16" s="135" t="s">
        <v>108</v>
      </c>
      <c r="L16" s="135"/>
      <c r="M16" s="135"/>
      <c r="N16" s="83" t="s">
        <v>5</v>
      </c>
      <c r="O16" s="73"/>
      <c r="P16" s="85"/>
      <c r="Q16" s="85"/>
      <c r="R16" s="85"/>
      <c r="S16" s="1"/>
      <c r="T16" s="83" t="s">
        <v>5</v>
      </c>
      <c r="U16" s="138"/>
      <c r="V16" s="40"/>
      <c r="W16" s="103"/>
    </row>
    <row r="17" spans="1:142" s="100" customFormat="1" ht="18.75" hidden="1" customHeight="1">
      <c r="A17" s="265"/>
      <c r="B17" s="262"/>
      <c r="C17" s="268"/>
      <c r="D17" s="75"/>
      <c r="E17" s="141">
        <f t="shared" si="1"/>
        <v>0</v>
      </c>
      <c r="F17" s="10"/>
      <c r="G17" s="11"/>
      <c r="H17" s="20"/>
      <c r="I17" s="96"/>
      <c r="J17" s="135"/>
      <c r="K17" s="135" t="s">
        <v>108</v>
      </c>
      <c r="L17" s="135"/>
      <c r="M17" s="135"/>
      <c r="N17" s="89" t="s">
        <v>6</v>
      </c>
      <c r="O17" s="73"/>
      <c r="P17" s="43"/>
      <c r="Q17" s="43"/>
      <c r="R17" s="43"/>
      <c r="S17" s="1"/>
      <c r="T17" s="77" t="s">
        <v>6</v>
      </c>
      <c r="U17" s="138"/>
      <c r="V17" s="40"/>
      <c r="W17" s="103"/>
    </row>
    <row r="18" spans="1:142" s="100" customFormat="1" ht="37.5" hidden="1" customHeight="1">
      <c r="A18" s="104" t="s">
        <v>11</v>
      </c>
      <c r="B18" s="105" t="s">
        <v>12</v>
      </c>
      <c r="C18" s="268"/>
      <c r="D18" s="75"/>
      <c r="E18" s="141">
        <f t="shared" si="1"/>
        <v>0</v>
      </c>
      <c r="F18" s="10"/>
      <c r="G18" s="11"/>
      <c r="H18" s="20"/>
      <c r="I18" s="96"/>
      <c r="J18" s="135"/>
      <c r="K18" s="135" t="s">
        <v>108</v>
      </c>
      <c r="L18" s="135"/>
      <c r="M18" s="135"/>
      <c r="N18" s="89" t="s">
        <v>13</v>
      </c>
      <c r="O18" s="73"/>
      <c r="P18" s="43"/>
      <c r="Q18" s="43"/>
      <c r="R18" s="43"/>
      <c r="S18" s="1"/>
      <c r="T18" s="77" t="s">
        <v>13</v>
      </c>
      <c r="U18" s="138"/>
      <c r="V18" s="40"/>
      <c r="W18" s="103"/>
    </row>
    <row r="19" spans="1:142" s="100" customFormat="1" ht="18.75" hidden="1" customHeight="1">
      <c r="A19" s="104" t="s">
        <v>14</v>
      </c>
      <c r="B19" s="105" t="s">
        <v>15</v>
      </c>
      <c r="C19" s="268"/>
      <c r="D19" s="75"/>
      <c r="E19" s="141">
        <f t="shared" si="1"/>
        <v>0</v>
      </c>
      <c r="F19" s="10"/>
      <c r="G19" s="11"/>
      <c r="H19" s="20"/>
      <c r="I19" s="96"/>
      <c r="J19" s="135"/>
      <c r="K19" s="135" t="s">
        <v>108</v>
      </c>
      <c r="L19" s="135"/>
      <c r="M19" s="135"/>
      <c r="N19" s="89" t="s">
        <v>13</v>
      </c>
      <c r="O19" s="73"/>
      <c r="P19" s="43"/>
      <c r="Q19" s="43"/>
      <c r="R19" s="43"/>
      <c r="S19" s="1"/>
      <c r="T19" s="77" t="s">
        <v>13</v>
      </c>
      <c r="U19" s="138"/>
      <c r="V19" s="40"/>
      <c r="W19" s="103"/>
    </row>
    <row r="20" spans="1:142" s="100" customFormat="1" ht="38.25" hidden="1" customHeight="1" thickBot="1">
      <c r="A20" s="104" t="s">
        <v>16</v>
      </c>
      <c r="B20" s="105" t="s">
        <v>17</v>
      </c>
      <c r="C20" s="268"/>
      <c r="D20" s="75"/>
      <c r="E20" s="141">
        <f t="shared" si="1"/>
        <v>0</v>
      </c>
      <c r="F20" s="10"/>
      <c r="G20" s="11"/>
      <c r="H20" s="20"/>
      <c r="I20" s="96"/>
      <c r="J20" s="135"/>
      <c r="K20" s="135" t="s">
        <v>108</v>
      </c>
      <c r="L20" s="135"/>
      <c r="M20" s="135"/>
      <c r="N20" s="89" t="s">
        <v>13</v>
      </c>
      <c r="O20" s="73"/>
      <c r="P20" s="43"/>
      <c r="Q20" s="43"/>
      <c r="R20" s="43"/>
      <c r="S20" s="1"/>
      <c r="T20" s="77" t="s">
        <v>13</v>
      </c>
      <c r="U20" s="138"/>
      <c r="V20" s="40"/>
      <c r="W20" s="103"/>
    </row>
    <row r="21" spans="1:142" ht="33.75" customHeight="1" collapsed="1">
      <c r="A21" s="106">
        <v>2</v>
      </c>
      <c r="B21" s="107" t="s">
        <v>18</v>
      </c>
      <c r="C21" s="268"/>
      <c r="D21" s="75"/>
      <c r="E21" s="141">
        <f t="shared" si="1"/>
        <v>0</v>
      </c>
      <c r="F21" s="11">
        <f>SUM(F22:F51)</f>
        <v>0</v>
      </c>
      <c r="G21" s="11">
        <f>SUM(G22:G51)</f>
        <v>0</v>
      </c>
      <c r="H21" s="54">
        <f>SUM(H22:H51)</f>
        <v>0</v>
      </c>
      <c r="I21" s="96"/>
      <c r="J21" s="135"/>
      <c r="K21" s="97" t="s">
        <v>108</v>
      </c>
      <c r="L21" s="76">
        <f>L22+L23+L24+L25+L26+L27+L28+L29+L30+L31+L33+L39+L40+L42+L43+L44+L45+L46+L47+L48+L49+L50+L51</f>
        <v>1809087.4984714286</v>
      </c>
      <c r="M21" s="135"/>
      <c r="N21" s="89" t="s">
        <v>13</v>
      </c>
      <c r="O21" s="73"/>
      <c r="P21" s="43"/>
      <c r="Q21" s="43"/>
      <c r="R21" s="76">
        <f>R22+R23+R24+R25+R26+R27+R28+R29+R30+R31+R33+R39+R40+R42+R43+R44+R45+R46+R47+R48+R49+R50+R51</f>
        <v>0</v>
      </c>
      <c r="S21" s="1"/>
      <c r="T21" s="77" t="s">
        <v>13</v>
      </c>
      <c r="U21" s="108"/>
      <c r="V21" s="45">
        <f>R21-L21</f>
        <v>-1809087.4984714286</v>
      </c>
      <c r="W21" s="109"/>
    </row>
    <row r="22" spans="1:142" ht="52.5" customHeight="1" outlineLevel="1">
      <c r="A22" s="110"/>
      <c r="B22" s="111" t="s">
        <v>19</v>
      </c>
      <c r="C22" s="268"/>
      <c r="D22" s="75"/>
      <c r="E22" s="141">
        <f t="shared" si="1"/>
        <v>0</v>
      </c>
      <c r="F22" s="10"/>
      <c r="G22" s="11"/>
      <c r="H22" s="20"/>
      <c r="I22" s="112" t="s">
        <v>106</v>
      </c>
      <c r="J22" s="135">
        <v>45</v>
      </c>
      <c r="K22" s="135" t="s">
        <v>108</v>
      </c>
      <c r="L22" s="113">
        <v>55170</v>
      </c>
      <c r="M22" s="135" t="s">
        <v>108</v>
      </c>
      <c r="N22" s="102" t="s">
        <v>13</v>
      </c>
      <c r="O22" s="114" t="s">
        <v>106</v>
      </c>
      <c r="P22" s="42"/>
      <c r="Q22" s="135" t="s">
        <v>108</v>
      </c>
      <c r="R22" s="42"/>
      <c r="S22" s="135" t="s">
        <v>108</v>
      </c>
      <c r="T22" s="91"/>
      <c r="U22" s="138">
        <f>P22-J22</f>
        <v>-45</v>
      </c>
      <c r="V22" s="44">
        <f>R22-L22</f>
        <v>-55170</v>
      </c>
      <c r="W22" s="103"/>
    </row>
    <row r="23" spans="1:142" ht="52.5" customHeight="1" outlineLevel="1">
      <c r="A23" s="110"/>
      <c r="B23" s="115" t="s">
        <v>143</v>
      </c>
      <c r="C23" s="268"/>
      <c r="D23" s="75"/>
      <c r="E23" s="141">
        <f t="shared" si="1"/>
        <v>0</v>
      </c>
      <c r="F23" s="10"/>
      <c r="G23" s="11"/>
      <c r="H23" s="20"/>
      <c r="I23" s="112"/>
      <c r="J23" s="135"/>
      <c r="K23" s="135" t="s">
        <v>108</v>
      </c>
      <c r="L23" s="37">
        <v>7857.142857142856</v>
      </c>
      <c r="M23" s="135" t="s">
        <v>108</v>
      </c>
      <c r="N23" s="102" t="s">
        <v>13</v>
      </c>
      <c r="O23" s="114"/>
      <c r="P23" s="42"/>
      <c r="Q23" s="135"/>
      <c r="R23" s="42"/>
      <c r="S23" s="135"/>
      <c r="T23" s="91"/>
      <c r="U23" s="138"/>
      <c r="V23" s="44">
        <f t="shared" ref="V23:V65" si="2">R23-L23</f>
        <v>-7857.142857142856</v>
      </c>
      <c r="W23" s="103"/>
    </row>
    <row r="24" spans="1:142" ht="52.5" customHeight="1" outlineLevel="1">
      <c r="A24" s="110"/>
      <c r="B24" s="115" t="s">
        <v>144</v>
      </c>
      <c r="C24" s="268"/>
      <c r="D24" s="75"/>
      <c r="E24" s="141">
        <f t="shared" si="1"/>
        <v>0</v>
      </c>
      <c r="F24" s="10"/>
      <c r="G24" s="11"/>
      <c r="H24" s="20"/>
      <c r="I24" s="112"/>
      <c r="J24" s="135"/>
      <c r="K24" s="135" t="s">
        <v>108</v>
      </c>
      <c r="L24" s="37">
        <v>7946.4285714285706</v>
      </c>
      <c r="M24" s="135" t="s">
        <v>108</v>
      </c>
      <c r="N24" s="102" t="s">
        <v>13</v>
      </c>
      <c r="O24" s="114"/>
      <c r="P24" s="42"/>
      <c r="Q24" s="135"/>
      <c r="R24" s="42"/>
      <c r="S24" s="135"/>
      <c r="T24" s="91"/>
      <c r="U24" s="138"/>
      <c r="V24" s="44">
        <f t="shared" si="2"/>
        <v>-7946.4285714285706</v>
      </c>
      <c r="W24" s="103"/>
    </row>
    <row r="25" spans="1:142" ht="52.5" hidden="1" customHeight="1" outlineLevel="1">
      <c r="A25" s="110"/>
      <c r="B25" s="115" t="s">
        <v>145</v>
      </c>
      <c r="C25" s="268"/>
      <c r="D25" s="75"/>
      <c r="E25" s="141">
        <f t="shared" si="1"/>
        <v>0</v>
      </c>
      <c r="F25" s="10"/>
      <c r="G25" s="11"/>
      <c r="H25" s="20"/>
      <c r="I25" s="112"/>
      <c r="J25" s="135"/>
      <c r="K25" s="135" t="s">
        <v>108</v>
      </c>
      <c r="L25" s="36">
        <v>0</v>
      </c>
      <c r="M25" s="135" t="s">
        <v>108</v>
      </c>
      <c r="N25" s="102" t="s">
        <v>13</v>
      </c>
      <c r="O25" s="114"/>
      <c r="P25" s="42"/>
      <c r="Q25" s="135"/>
      <c r="R25" s="42"/>
      <c r="S25" s="135"/>
      <c r="T25" s="91"/>
      <c r="U25" s="138"/>
      <c r="V25" s="44">
        <f t="shared" si="2"/>
        <v>0</v>
      </c>
      <c r="W25" s="103"/>
    </row>
    <row r="26" spans="1:142" ht="52.5" customHeight="1" outlineLevel="1">
      <c r="A26" s="110"/>
      <c r="B26" s="115" t="s">
        <v>146</v>
      </c>
      <c r="C26" s="268"/>
      <c r="D26" s="75"/>
      <c r="E26" s="141">
        <f t="shared" si="1"/>
        <v>0</v>
      </c>
      <c r="F26" s="10"/>
      <c r="G26" s="11"/>
      <c r="H26" s="20"/>
      <c r="I26" s="112"/>
      <c r="J26" s="135"/>
      <c r="K26" s="135" t="s">
        <v>108</v>
      </c>
      <c r="L26" s="36">
        <v>7768</v>
      </c>
      <c r="M26" s="135" t="s">
        <v>108</v>
      </c>
      <c r="N26" s="102" t="s">
        <v>13</v>
      </c>
      <c r="O26" s="114"/>
      <c r="P26" s="42"/>
      <c r="Q26" s="135"/>
      <c r="R26" s="42"/>
      <c r="S26" s="135"/>
      <c r="T26" s="91"/>
      <c r="U26" s="138"/>
      <c r="V26" s="44">
        <f t="shared" si="2"/>
        <v>-7768</v>
      </c>
      <c r="W26" s="103"/>
    </row>
    <row r="27" spans="1:142" ht="52.5" customHeight="1" outlineLevel="1">
      <c r="A27" s="110"/>
      <c r="B27" s="115" t="s">
        <v>147</v>
      </c>
      <c r="C27" s="268"/>
      <c r="D27" s="75"/>
      <c r="E27" s="141">
        <f t="shared" si="1"/>
        <v>0</v>
      </c>
      <c r="F27" s="10"/>
      <c r="G27" s="11"/>
      <c r="H27" s="20"/>
      <c r="I27" s="112"/>
      <c r="J27" s="135"/>
      <c r="K27" s="135" t="s">
        <v>108</v>
      </c>
      <c r="L27" s="36">
        <v>20800</v>
      </c>
      <c r="M27" s="135" t="s">
        <v>108</v>
      </c>
      <c r="N27" s="102" t="s">
        <v>13</v>
      </c>
      <c r="O27" s="114"/>
      <c r="P27" s="42"/>
      <c r="Q27" s="135"/>
      <c r="R27" s="42"/>
      <c r="S27" s="135"/>
      <c r="T27" s="91"/>
      <c r="U27" s="138"/>
      <c r="V27" s="44">
        <f t="shared" si="2"/>
        <v>-20800</v>
      </c>
      <c r="W27" s="103"/>
    </row>
    <row r="28" spans="1:142" ht="52.5" customHeight="1" outlineLevel="1">
      <c r="A28" s="110"/>
      <c r="B28" s="115" t="s">
        <v>148</v>
      </c>
      <c r="C28" s="268"/>
      <c r="D28" s="75"/>
      <c r="E28" s="141">
        <f t="shared" si="1"/>
        <v>0</v>
      </c>
      <c r="F28" s="10"/>
      <c r="G28" s="11"/>
      <c r="H28" s="20"/>
      <c r="I28" s="112"/>
      <c r="J28" s="135"/>
      <c r="K28" s="135" t="s">
        <v>108</v>
      </c>
      <c r="L28" s="36">
        <v>20800</v>
      </c>
      <c r="M28" s="135" t="s">
        <v>108</v>
      </c>
      <c r="N28" s="102" t="s">
        <v>13</v>
      </c>
      <c r="O28" s="114"/>
      <c r="P28" s="42"/>
      <c r="Q28" s="135"/>
      <c r="R28" s="42"/>
      <c r="S28" s="135"/>
      <c r="T28" s="91"/>
      <c r="U28" s="138"/>
      <c r="V28" s="44">
        <f t="shared" si="2"/>
        <v>-20800</v>
      </c>
      <c r="W28" s="103"/>
    </row>
    <row r="29" spans="1:142" ht="52.5" customHeight="1" outlineLevel="1">
      <c r="A29" s="110"/>
      <c r="B29" s="115" t="s">
        <v>149</v>
      </c>
      <c r="C29" s="268"/>
      <c r="D29" s="75"/>
      <c r="E29" s="141">
        <f t="shared" si="1"/>
        <v>0</v>
      </c>
      <c r="F29" s="10"/>
      <c r="G29" s="11"/>
      <c r="H29" s="20"/>
      <c r="I29" s="112"/>
      <c r="J29" s="135"/>
      <c r="K29" s="135" t="s">
        <v>108</v>
      </c>
      <c r="L29" s="36">
        <v>12000</v>
      </c>
      <c r="M29" s="135" t="s">
        <v>108</v>
      </c>
      <c r="N29" s="102" t="s">
        <v>13</v>
      </c>
      <c r="O29" s="114"/>
      <c r="P29" s="42"/>
      <c r="Q29" s="135"/>
      <c r="R29" s="42"/>
      <c r="S29" s="135"/>
      <c r="T29" s="91"/>
      <c r="U29" s="138"/>
      <c r="V29" s="44">
        <f t="shared" si="2"/>
        <v>-12000</v>
      </c>
      <c r="W29" s="103"/>
    </row>
    <row r="30" spans="1:142" ht="52.5" customHeight="1" outlineLevel="1">
      <c r="A30" s="110"/>
      <c r="B30" s="115" t="s">
        <v>150</v>
      </c>
      <c r="C30" s="268"/>
      <c r="D30" s="75"/>
      <c r="E30" s="141">
        <f t="shared" si="1"/>
        <v>0</v>
      </c>
      <c r="F30" s="10"/>
      <c r="G30" s="11"/>
      <c r="H30" s="20"/>
      <c r="I30" s="112"/>
      <c r="J30" s="135"/>
      <c r="K30" s="135" t="s">
        <v>108</v>
      </c>
      <c r="L30" s="36">
        <v>12000</v>
      </c>
      <c r="M30" s="135" t="s">
        <v>108</v>
      </c>
      <c r="N30" s="102" t="s">
        <v>13</v>
      </c>
      <c r="O30" s="114"/>
      <c r="P30" s="42"/>
      <c r="Q30" s="135"/>
      <c r="R30" s="42"/>
      <c r="S30" s="135"/>
      <c r="T30" s="91"/>
      <c r="U30" s="138"/>
      <c r="V30" s="44">
        <f t="shared" si="2"/>
        <v>-12000</v>
      </c>
      <c r="W30" s="103"/>
    </row>
    <row r="31" spans="1:142" ht="52.5" customHeight="1" outlineLevel="1">
      <c r="A31" s="110"/>
      <c r="B31" s="115" t="s">
        <v>151</v>
      </c>
      <c r="C31" s="268"/>
      <c r="D31" s="75"/>
      <c r="E31" s="141">
        <f t="shared" si="1"/>
        <v>0</v>
      </c>
      <c r="F31" s="10"/>
      <c r="G31" s="11"/>
      <c r="H31" s="20"/>
      <c r="I31" s="112"/>
      <c r="J31" s="135"/>
      <c r="K31" s="135" t="s">
        <v>108</v>
      </c>
      <c r="L31" s="36">
        <v>12000</v>
      </c>
      <c r="M31" s="135" t="s">
        <v>108</v>
      </c>
      <c r="N31" s="102" t="s">
        <v>13</v>
      </c>
      <c r="O31" s="114"/>
      <c r="P31" s="42"/>
      <c r="Q31" s="135"/>
      <c r="R31" s="42"/>
      <c r="S31" s="135"/>
      <c r="T31" s="91"/>
      <c r="U31" s="138"/>
      <c r="V31" s="44">
        <f t="shared" si="2"/>
        <v>-12000</v>
      </c>
      <c r="W31" s="103"/>
    </row>
    <row r="32" spans="1:142" s="33" customFormat="1" ht="42" hidden="1" customHeight="1" outlineLevel="1">
      <c r="A32" s="110"/>
      <c r="B32" s="111" t="s">
        <v>20</v>
      </c>
      <c r="C32" s="268"/>
      <c r="D32" s="75"/>
      <c r="E32" s="141">
        <f t="shared" si="1"/>
        <v>0</v>
      </c>
      <c r="F32" s="10"/>
      <c r="G32" s="11"/>
      <c r="H32" s="20"/>
      <c r="I32" s="112"/>
      <c r="J32" s="135"/>
      <c r="K32" s="135" t="s">
        <v>108</v>
      </c>
      <c r="L32" s="113">
        <v>27946</v>
      </c>
      <c r="M32" s="135" t="s">
        <v>108</v>
      </c>
      <c r="N32" s="102" t="s">
        <v>13</v>
      </c>
      <c r="O32" s="114"/>
      <c r="P32" s="42"/>
      <c r="Q32" s="135" t="s">
        <v>108</v>
      </c>
      <c r="R32" s="42"/>
      <c r="S32" s="135" t="s">
        <v>108</v>
      </c>
      <c r="T32" s="91" t="s">
        <v>13</v>
      </c>
      <c r="U32" s="138">
        <f t="shared" ref="U32:U51" si="3">P32-J32</f>
        <v>0</v>
      </c>
      <c r="V32" s="44">
        <f t="shared" si="2"/>
        <v>-27946</v>
      </c>
      <c r="W32" s="103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16"/>
    </row>
    <row r="33" spans="1:141" hidden="1" collapsed="1">
      <c r="A33" s="110"/>
      <c r="B33" s="134" t="s">
        <v>21</v>
      </c>
      <c r="C33" s="268"/>
      <c r="D33" s="75"/>
      <c r="E33" s="141">
        <f t="shared" si="1"/>
        <v>0</v>
      </c>
      <c r="F33" s="10"/>
      <c r="G33" s="11"/>
      <c r="H33" s="20"/>
      <c r="I33" s="141" t="s">
        <v>106</v>
      </c>
      <c r="J33" s="135"/>
      <c r="K33" s="135" t="s">
        <v>108</v>
      </c>
      <c r="L33" s="113"/>
      <c r="M33" s="135" t="s">
        <v>108</v>
      </c>
      <c r="N33" s="102" t="s">
        <v>13</v>
      </c>
      <c r="O33" s="137" t="s">
        <v>106</v>
      </c>
      <c r="P33" s="42"/>
      <c r="Q33" s="135" t="s">
        <v>108</v>
      </c>
      <c r="R33" s="42"/>
      <c r="S33" s="135" t="s">
        <v>108</v>
      </c>
      <c r="T33" s="91" t="s">
        <v>13</v>
      </c>
      <c r="U33" s="6">
        <f t="shared" si="3"/>
        <v>0</v>
      </c>
      <c r="V33" s="44">
        <f t="shared" si="2"/>
        <v>0</v>
      </c>
      <c r="W33" s="117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</row>
    <row r="34" spans="1:141" ht="56.25" hidden="1" customHeight="1">
      <c r="A34" s="110"/>
      <c r="B34" s="134" t="s">
        <v>22</v>
      </c>
      <c r="C34" s="268"/>
      <c r="D34" s="75"/>
      <c r="E34" s="141">
        <f t="shared" si="1"/>
        <v>0</v>
      </c>
      <c r="F34" s="10"/>
      <c r="G34" s="11"/>
      <c r="H34" s="20"/>
      <c r="I34" s="141"/>
      <c r="J34" s="135"/>
      <c r="K34" s="135" t="s">
        <v>108</v>
      </c>
      <c r="L34" s="135"/>
      <c r="M34" s="135" t="s">
        <v>108</v>
      </c>
      <c r="N34" s="102" t="s">
        <v>13</v>
      </c>
      <c r="O34" s="137"/>
      <c r="P34" s="42"/>
      <c r="Q34" s="135" t="s">
        <v>108</v>
      </c>
      <c r="R34" s="42"/>
      <c r="S34" s="135" t="s">
        <v>108</v>
      </c>
      <c r="T34" s="91" t="s">
        <v>13</v>
      </c>
      <c r="U34" s="138">
        <f t="shared" si="3"/>
        <v>0</v>
      </c>
      <c r="V34" s="44">
        <f t="shared" si="2"/>
        <v>0</v>
      </c>
      <c r="W34" s="103"/>
    </row>
    <row r="35" spans="1:141" ht="56.25" hidden="1" customHeight="1">
      <c r="A35" s="110"/>
      <c r="B35" s="134" t="s">
        <v>23</v>
      </c>
      <c r="C35" s="268"/>
      <c r="D35" s="75"/>
      <c r="E35" s="141">
        <f t="shared" si="1"/>
        <v>0</v>
      </c>
      <c r="F35" s="10"/>
      <c r="G35" s="11"/>
      <c r="H35" s="20"/>
      <c r="I35" s="141"/>
      <c r="J35" s="135"/>
      <c r="K35" s="135" t="s">
        <v>108</v>
      </c>
      <c r="L35" s="135"/>
      <c r="M35" s="135" t="s">
        <v>108</v>
      </c>
      <c r="N35" s="102" t="s">
        <v>13</v>
      </c>
      <c r="O35" s="137"/>
      <c r="P35" s="42"/>
      <c r="Q35" s="135" t="s">
        <v>108</v>
      </c>
      <c r="R35" s="42"/>
      <c r="S35" s="135" t="s">
        <v>108</v>
      </c>
      <c r="T35" s="91" t="s">
        <v>13</v>
      </c>
      <c r="U35" s="138">
        <f t="shared" si="3"/>
        <v>0</v>
      </c>
      <c r="V35" s="44">
        <f t="shared" si="2"/>
        <v>0</v>
      </c>
      <c r="W35" s="103"/>
    </row>
    <row r="36" spans="1:141" ht="56.25" hidden="1" customHeight="1">
      <c r="A36" s="110"/>
      <c r="B36" s="111" t="s">
        <v>24</v>
      </c>
      <c r="C36" s="268"/>
      <c r="D36" s="75"/>
      <c r="E36" s="141">
        <f t="shared" si="1"/>
        <v>0</v>
      </c>
      <c r="F36" s="10"/>
      <c r="G36" s="11"/>
      <c r="H36" s="20"/>
      <c r="I36" s="112"/>
      <c r="J36" s="135"/>
      <c r="K36" s="135" t="s">
        <v>108</v>
      </c>
      <c r="L36" s="135"/>
      <c r="M36" s="135" t="s">
        <v>108</v>
      </c>
      <c r="N36" s="102" t="s">
        <v>13</v>
      </c>
      <c r="O36" s="114"/>
      <c r="P36" s="42"/>
      <c r="Q36" s="135" t="s">
        <v>108</v>
      </c>
      <c r="R36" s="42"/>
      <c r="S36" s="135" t="s">
        <v>108</v>
      </c>
      <c r="T36" s="91" t="s">
        <v>13</v>
      </c>
      <c r="U36" s="138">
        <f t="shared" si="3"/>
        <v>0</v>
      </c>
      <c r="V36" s="44">
        <f t="shared" si="2"/>
        <v>0</v>
      </c>
      <c r="W36" s="103"/>
    </row>
    <row r="37" spans="1:141" ht="56.25" hidden="1" customHeight="1">
      <c r="A37" s="110"/>
      <c r="B37" s="111" t="s">
        <v>25</v>
      </c>
      <c r="C37" s="268"/>
      <c r="D37" s="75"/>
      <c r="E37" s="141">
        <f t="shared" si="1"/>
        <v>0</v>
      </c>
      <c r="F37" s="10"/>
      <c r="G37" s="11"/>
      <c r="H37" s="20"/>
      <c r="I37" s="112"/>
      <c r="J37" s="135"/>
      <c r="K37" s="135" t="s">
        <v>108</v>
      </c>
      <c r="L37" s="135"/>
      <c r="M37" s="135" t="s">
        <v>108</v>
      </c>
      <c r="N37" s="102" t="s">
        <v>13</v>
      </c>
      <c r="O37" s="114"/>
      <c r="P37" s="42"/>
      <c r="Q37" s="135" t="s">
        <v>108</v>
      </c>
      <c r="R37" s="42"/>
      <c r="S37" s="135" t="s">
        <v>108</v>
      </c>
      <c r="T37" s="91" t="s">
        <v>13</v>
      </c>
      <c r="U37" s="138">
        <f t="shared" si="3"/>
        <v>0</v>
      </c>
      <c r="V37" s="44">
        <f t="shared" si="2"/>
        <v>0</v>
      </c>
      <c r="W37" s="103"/>
    </row>
    <row r="38" spans="1:141" ht="18.75" hidden="1" customHeight="1">
      <c r="A38" s="110"/>
      <c r="B38" s="134" t="s">
        <v>26</v>
      </c>
      <c r="C38" s="268"/>
      <c r="D38" s="75"/>
      <c r="E38" s="141">
        <f t="shared" si="1"/>
        <v>0</v>
      </c>
      <c r="F38" s="10"/>
      <c r="G38" s="11"/>
      <c r="H38" s="20"/>
      <c r="I38" s="141"/>
      <c r="J38" s="135"/>
      <c r="K38" s="135" t="s">
        <v>108</v>
      </c>
      <c r="L38" s="135"/>
      <c r="M38" s="135" t="s">
        <v>108</v>
      </c>
      <c r="N38" s="102" t="s">
        <v>13</v>
      </c>
      <c r="O38" s="137"/>
      <c r="P38" s="42"/>
      <c r="Q38" s="135" t="s">
        <v>108</v>
      </c>
      <c r="R38" s="42"/>
      <c r="S38" s="135" t="s">
        <v>108</v>
      </c>
      <c r="T38" s="91" t="s">
        <v>13</v>
      </c>
      <c r="U38" s="138">
        <f t="shared" si="3"/>
        <v>0</v>
      </c>
      <c r="V38" s="44">
        <f t="shared" si="2"/>
        <v>0</v>
      </c>
      <c r="W38" s="103"/>
    </row>
    <row r="39" spans="1:141" ht="71.25" customHeight="1">
      <c r="A39" s="110"/>
      <c r="B39" s="134" t="s">
        <v>27</v>
      </c>
      <c r="C39" s="268"/>
      <c r="D39" s="75"/>
      <c r="E39" s="141">
        <f t="shared" si="1"/>
        <v>0</v>
      </c>
      <c r="F39" s="46"/>
      <c r="G39" s="10"/>
      <c r="H39" s="20"/>
      <c r="I39" s="141" t="s">
        <v>107</v>
      </c>
      <c r="J39" s="135">
        <v>30</v>
      </c>
      <c r="K39" s="135" t="s">
        <v>108</v>
      </c>
      <c r="L39" s="38">
        <v>107530.3749</v>
      </c>
      <c r="M39" s="135" t="s">
        <v>108</v>
      </c>
      <c r="N39" s="102" t="s">
        <v>13</v>
      </c>
      <c r="O39" s="137" t="s">
        <v>107</v>
      </c>
      <c r="P39" s="42"/>
      <c r="Q39" s="135" t="s">
        <v>108</v>
      </c>
      <c r="R39" s="42"/>
      <c r="S39" s="135" t="s">
        <v>108</v>
      </c>
      <c r="T39" s="91"/>
      <c r="U39" s="138">
        <f t="shared" si="3"/>
        <v>-30</v>
      </c>
      <c r="V39" s="44">
        <f t="shared" si="2"/>
        <v>-107530.3749</v>
      </c>
      <c r="W39" s="103"/>
    </row>
    <row r="40" spans="1:141" ht="62.25" customHeight="1">
      <c r="A40" s="110"/>
      <c r="B40" s="118" t="s">
        <v>28</v>
      </c>
      <c r="C40" s="268"/>
      <c r="D40" s="75"/>
      <c r="E40" s="141">
        <f t="shared" si="1"/>
        <v>0</v>
      </c>
      <c r="F40" s="47"/>
      <c r="G40" s="15"/>
      <c r="H40" s="20"/>
      <c r="I40" s="119" t="s">
        <v>107</v>
      </c>
      <c r="J40" s="135">
        <v>114</v>
      </c>
      <c r="K40" s="135" t="s">
        <v>108</v>
      </c>
      <c r="L40" s="133">
        <v>26628</v>
      </c>
      <c r="M40" s="135" t="s">
        <v>108</v>
      </c>
      <c r="N40" s="102" t="s">
        <v>13</v>
      </c>
      <c r="O40" s="120" t="s">
        <v>107</v>
      </c>
      <c r="P40" s="42"/>
      <c r="Q40" s="135" t="s">
        <v>108</v>
      </c>
      <c r="R40" s="42"/>
      <c r="S40" s="135" t="s">
        <v>108</v>
      </c>
      <c r="T40" s="91"/>
      <c r="U40" s="138">
        <f t="shared" si="3"/>
        <v>-114</v>
      </c>
      <c r="V40" s="44">
        <f t="shared" si="2"/>
        <v>-26628</v>
      </c>
      <c r="W40" s="121"/>
    </row>
    <row r="41" spans="1:141" ht="38.25" hidden="1" customHeight="1">
      <c r="A41" s="110"/>
      <c r="B41" s="118" t="s">
        <v>29</v>
      </c>
      <c r="C41" s="268"/>
      <c r="D41" s="75"/>
      <c r="E41" s="141">
        <f t="shared" si="1"/>
        <v>0</v>
      </c>
      <c r="F41" s="10"/>
      <c r="G41" s="48"/>
      <c r="H41" s="20"/>
      <c r="I41" s="119"/>
      <c r="J41" s="135"/>
      <c r="K41" s="135" t="s">
        <v>108</v>
      </c>
      <c r="L41" s="135"/>
      <c r="M41" s="135" t="s">
        <v>108</v>
      </c>
      <c r="N41" s="102" t="s">
        <v>13</v>
      </c>
      <c r="O41" s="120"/>
      <c r="P41" s="42"/>
      <c r="Q41" s="135" t="s">
        <v>108</v>
      </c>
      <c r="R41" s="42"/>
      <c r="S41" s="135" t="s">
        <v>108</v>
      </c>
      <c r="T41" s="91"/>
      <c r="U41" s="138">
        <f t="shared" si="3"/>
        <v>0</v>
      </c>
      <c r="V41" s="44">
        <f t="shared" si="2"/>
        <v>0</v>
      </c>
      <c r="W41" s="103"/>
    </row>
    <row r="42" spans="1:141" ht="89.25" customHeight="1">
      <c r="A42" s="110"/>
      <c r="B42" s="122" t="s">
        <v>30</v>
      </c>
      <c r="C42" s="268"/>
      <c r="D42" s="75"/>
      <c r="E42" s="141">
        <f t="shared" si="1"/>
        <v>0</v>
      </c>
      <c r="F42" s="46"/>
      <c r="G42" s="48"/>
      <c r="H42" s="20"/>
      <c r="I42" s="123" t="s">
        <v>106</v>
      </c>
      <c r="J42" s="135"/>
      <c r="K42" s="135" t="s">
        <v>108</v>
      </c>
      <c r="L42" s="133">
        <v>13260</v>
      </c>
      <c r="M42" s="135" t="s">
        <v>108</v>
      </c>
      <c r="N42" s="102" t="s">
        <v>13</v>
      </c>
      <c r="O42" s="124" t="s">
        <v>106</v>
      </c>
      <c r="P42" s="42"/>
      <c r="Q42" s="135" t="s">
        <v>108</v>
      </c>
      <c r="R42" s="42"/>
      <c r="S42" s="135" t="s">
        <v>108</v>
      </c>
      <c r="T42" s="91"/>
      <c r="U42" s="138">
        <f t="shared" si="3"/>
        <v>0</v>
      </c>
      <c r="V42" s="44">
        <f t="shared" si="2"/>
        <v>-13260</v>
      </c>
      <c r="W42" s="117"/>
    </row>
    <row r="43" spans="1:141" ht="55.5" customHeight="1">
      <c r="A43" s="110"/>
      <c r="B43" s="134" t="s">
        <v>31</v>
      </c>
      <c r="C43" s="268"/>
      <c r="D43" s="75"/>
      <c r="E43" s="141">
        <f t="shared" si="1"/>
        <v>0</v>
      </c>
      <c r="F43" s="47"/>
      <c r="G43" s="11"/>
      <c r="H43" s="20"/>
      <c r="I43" s="141" t="s">
        <v>107</v>
      </c>
      <c r="J43" s="135">
        <f>[29]инвест!$BO$51</f>
        <v>48</v>
      </c>
      <c r="K43" s="135" t="s">
        <v>108</v>
      </c>
      <c r="L43" s="113">
        <v>226928.35714285713</v>
      </c>
      <c r="M43" s="135" t="s">
        <v>108</v>
      </c>
      <c r="N43" s="102" t="s">
        <v>13</v>
      </c>
      <c r="O43" s="137" t="s">
        <v>107</v>
      </c>
      <c r="P43" s="42"/>
      <c r="Q43" s="135" t="s">
        <v>108</v>
      </c>
      <c r="R43" s="42"/>
      <c r="S43" s="135" t="s">
        <v>108</v>
      </c>
      <c r="T43" s="91"/>
      <c r="U43" s="138">
        <f t="shared" si="3"/>
        <v>-48</v>
      </c>
      <c r="V43" s="44">
        <f t="shared" si="2"/>
        <v>-226928.35714285713</v>
      </c>
      <c r="W43" s="121"/>
    </row>
    <row r="44" spans="1:141" ht="51" customHeight="1">
      <c r="A44" s="110"/>
      <c r="B44" s="111" t="s">
        <v>32</v>
      </c>
      <c r="C44" s="268"/>
      <c r="D44" s="75"/>
      <c r="E44" s="141">
        <f t="shared" si="1"/>
        <v>0</v>
      </c>
      <c r="F44" s="10"/>
      <c r="G44" s="11"/>
      <c r="H44" s="20"/>
      <c r="I44" s="112" t="s">
        <v>107</v>
      </c>
      <c r="J44" s="135">
        <f>[29]инвест!$BO$52</f>
        <v>16</v>
      </c>
      <c r="K44" s="135" t="s">
        <v>108</v>
      </c>
      <c r="L44" s="113">
        <v>53870</v>
      </c>
      <c r="M44" s="135" t="s">
        <v>108</v>
      </c>
      <c r="N44" s="102" t="s">
        <v>13</v>
      </c>
      <c r="O44" s="114" t="s">
        <v>107</v>
      </c>
      <c r="P44" s="42"/>
      <c r="Q44" s="135" t="s">
        <v>108</v>
      </c>
      <c r="R44" s="42"/>
      <c r="S44" s="135" t="s">
        <v>108</v>
      </c>
      <c r="T44" s="91"/>
      <c r="U44" s="6">
        <f t="shared" si="3"/>
        <v>-16</v>
      </c>
      <c r="V44" s="44">
        <f t="shared" si="2"/>
        <v>-53870</v>
      </c>
      <c r="W44" s="125"/>
    </row>
    <row r="45" spans="1:141" ht="51" customHeight="1">
      <c r="A45" s="110"/>
      <c r="B45" s="111" t="s">
        <v>33</v>
      </c>
      <c r="C45" s="268"/>
      <c r="D45" s="75"/>
      <c r="E45" s="141">
        <f t="shared" si="1"/>
        <v>0</v>
      </c>
      <c r="F45" s="10"/>
      <c r="G45" s="11"/>
      <c r="H45" s="20"/>
      <c r="I45" s="112" t="s">
        <v>107</v>
      </c>
      <c r="J45" s="135">
        <f>[29]инвест!$BO$53</f>
        <v>16</v>
      </c>
      <c r="K45" s="135" t="s">
        <v>108</v>
      </c>
      <c r="L45" s="113">
        <v>15407</v>
      </c>
      <c r="M45" s="135" t="s">
        <v>108</v>
      </c>
      <c r="N45" s="102" t="s">
        <v>13</v>
      </c>
      <c r="O45" s="114" t="s">
        <v>107</v>
      </c>
      <c r="P45" s="42"/>
      <c r="Q45" s="135" t="s">
        <v>108</v>
      </c>
      <c r="R45" s="42"/>
      <c r="S45" s="135" t="s">
        <v>108</v>
      </c>
      <c r="T45" s="91"/>
      <c r="U45" s="6">
        <f t="shared" si="3"/>
        <v>-16</v>
      </c>
      <c r="V45" s="44">
        <f t="shared" si="2"/>
        <v>-15407</v>
      </c>
      <c r="W45" s="125"/>
    </row>
    <row r="46" spans="1:141" ht="32.25">
      <c r="A46" s="110"/>
      <c r="B46" s="131" t="s">
        <v>152</v>
      </c>
      <c r="C46" s="268"/>
      <c r="D46" s="75"/>
      <c r="E46" s="141">
        <f t="shared" si="1"/>
        <v>0</v>
      </c>
      <c r="F46" s="10"/>
      <c r="G46" s="11"/>
      <c r="H46" s="20"/>
      <c r="I46" s="112" t="s">
        <v>107</v>
      </c>
      <c r="J46" s="135">
        <f>[29]инвест!$BO$54</f>
        <v>17</v>
      </c>
      <c r="K46" s="135" t="s">
        <v>108</v>
      </c>
      <c r="L46" s="113">
        <v>90844</v>
      </c>
      <c r="M46" s="135" t="s">
        <v>108</v>
      </c>
      <c r="N46" s="102" t="s">
        <v>13</v>
      </c>
      <c r="O46" s="114"/>
      <c r="P46" s="42"/>
      <c r="Q46" s="135"/>
      <c r="R46" s="42"/>
      <c r="S46" s="135"/>
      <c r="T46" s="91"/>
      <c r="U46" s="6"/>
      <c r="V46" s="44">
        <f t="shared" si="2"/>
        <v>-90844</v>
      </c>
      <c r="W46" s="125"/>
    </row>
    <row r="47" spans="1:141" ht="32.25">
      <c r="A47" s="110"/>
      <c r="B47" s="131" t="s">
        <v>153</v>
      </c>
      <c r="C47" s="268"/>
      <c r="D47" s="75"/>
      <c r="E47" s="141">
        <f t="shared" si="1"/>
        <v>0</v>
      </c>
      <c r="F47" s="10"/>
      <c r="G47" s="11"/>
      <c r="H47" s="20"/>
      <c r="I47" s="112"/>
      <c r="J47" s="135">
        <f>[29]инвест!$BO$55</f>
        <v>47</v>
      </c>
      <c r="K47" s="135" t="s">
        <v>108</v>
      </c>
      <c r="L47" s="113">
        <v>79212.108000000007</v>
      </c>
      <c r="M47" s="135" t="s">
        <v>108</v>
      </c>
      <c r="N47" s="102" t="s">
        <v>13</v>
      </c>
      <c r="O47" s="114"/>
      <c r="P47" s="42"/>
      <c r="Q47" s="135"/>
      <c r="R47" s="42"/>
      <c r="S47" s="135"/>
      <c r="T47" s="91"/>
      <c r="U47" s="6"/>
      <c r="V47" s="44">
        <f t="shared" si="2"/>
        <v>-79212.108000000007</v>
      </c>
      <c r="W47" s="125"/>
    </row>
    <row r="48" spans="1:141" ht="32.25">
      <c r="A48" s="110"/>
      <c r="B48" s="131" t="s">
        <v>154</v>
      </c>
      <c r="C48" s="268"/>
      <c r="D48" s="75"/>
      <c r="E48" s="141">
        <f t="shared" si="1"/>
        <v>0</v>
      </c>
      <c r="F48" s="10"/>
      <c r="G48" s="11"/>
      <c r="H48" s="20"/>
      <c r="I48" s="112"/>
      <c r="J48" s="135">
        <f>[29]инвест!$BO$56</f>
        <v>37</v>
      </c>
      <c r="K48" s="135" t="s">
        <v>108</v>
      </c>
      <c r="L48" s="113">
        <v>28696.719000000001</v>
      </c>
      <c r="M48" s="135" t="s">
        <v>108</v>
      </c>
      <c r="N48" s="102" t="s">
        <v>13</v>
      </c>
      <c r="O48" s="114"/>
      <c r="P48" s="42"/>
      <c r="Q48" s="135"/>
      <c r="R48" s="42"/>
      <c r="S48" s="135"/>
      <c r="T48" s="91"/>
      <c r="U48" s="6"/>
      <c r="V48" s="44">
        <f t="shared" si="2"/>
        <v>-28696.719000000001</v>
      </c>
      <c r="W48" s="125"/>
    </row>
    <row r="49" spans="1:23" ht="32.25">
      <c r="A49" s="110"/>
      <c r="B49" s="131" t="s">
        <v>155</v>
      </c>
      <c r="C49" s="268"/>
      <c r="D49" s="75"/>
      <c r="E49" s="141">
        <f t="shared" si="1"/>
        <v>0</v>
      </c>
      <c r="F49" s="10"/>
      <c r="G49" s="11"/>
      <c r="H49" s="20"/>
      <c r="I49" s="112"/>
      <c r="J49" s="135">
        <f>[29]инвест!$BO$57</f>
        <v>56</v>
      </c>
      <c r="K49" s="135" t="s">
        <v>108</v>
      </c>
      <c r="L49" s="113">
        <v>380827</v>
      </c>
      <c r="M49" s="135" t="s">
        <v>108</v>
      </c>
      <c r="N49" s="102" t="s">
        <v>13</v>
      </c>
      <c r="O49" s="114"/>
      <c r="P49" s="42"/>
      <c r="Q49" s="135"/>
      <c r="R49" s="42"/>
      <c r="S49" s="135"/>
      <c r="T49" s="91"/>
      <c r="U49" s="6"/>
      <c r="V49" s="44">
        <f t="shared" si="2"/>
        <v>-380827</v>
      </c>
      <c r="W49" s="125"/>
    </row>
    <row r="50" spans="1:23" ht="32.25">
      <c r="A50" s="110"/>
      <c r="B50" s="131" t="s">
        <v>156</v>
      </c>
      <c r="C50" s="268"/>
      <c r="D50" s="75"/>
      <c r="E50" s="141">
        <f t="shared" si="1"/>
        <v>0</v>
      </c>
      <c r="F50" s="10"/>
      <c r="G50" s="11"/>
      <c r="H50" s="20"/>
      <c r="I50" s="112"/>
      <c r="J50" s="135">
        <f>[29]инвест!$BO$58</f>
        <v>251</v>
      </c>
      <c r="K50" s="135" t="s">
        <v>108</v>
      </c>
      <c r="L50" s="113">
        <v>629542.36800000002</v>
      </c>
      <c r="M50" s="135" t="s">
        <v>108</v>
      </c>
      <c r="N50" s="102" t="s">
        <v>13</v>
      </c>
      <c r="O50" s="114"/>
      <c r="P50" s="42"/>
      <c r="Q50" s="135"/>
      <c r="R50" s="42"/>
      <c r="S50" s="135"/>
      <c r="T50" s="91"/>
      <c r="U50" s="6"/>
      <c r="V50" s="44">
        <f t="shared" si="2"/>
        <v>-629542.36800000002</v>
      </c>
      <c r="W50" s="125"/>
    </row>
    <row r="51" spans="1:23" ht="37.5" hidden="1" customHeight="1">
      <c r="A51" s="110"/>
      <c r="B51" s="111" t="s">
        <v>34</v>
      </c>
      <c r="C51" s="268"/>
      <c r="D51" s="75"/>
      <c r="E51" s="141">
        <f t="shared" si="1"/>
        <v>0</v>
      </c>
      <c r="F51" s="10"/>
      <c r="G51" s="11"/>
      <c r="H51" s="20"/>
      <c r="I51" s="112"/>
      <c r="J51" s="135"/>
      <c r="K51" s="135" t="s">
        <v>108</v>
      </c>
      <c r="L51" s="113">
        <v>0</v>
      </c>
      <c r="M51" s="135" t="s">
        <v>108</v>
      </c>
      <c r="N51" s="102" t="s">
        <v>13</v>
      </c>
      <c r="O51" s="114" t="s">
        <v>106</v>
      </c>
      <c r="P51" s="42"/>
      <c r="Q51" s="135" t="s">
        <v>108</v>
      </c>
      <c r="R51" s="42"/>
      <c r="S51" s="135" t="s">
        <v>108</v>
      </c>
      <c r="T51" s="91" t="s">
        <v>13</v>
      </c>
      <c r="U51" s="138">
        <f t="shared" si="3"/>
        <v>0</v>
      </c>
      <c r="V51" s="44">
        <f t="shared" si="2"/>
        <v>0</v>
      </c>
      <c r="W51" s="103"/>
    </row>
    <row r="52" spans="1:23" ht="38.25" hidden="1" customHeight="1" thickBot="1">
      <c r="A52" s="110"/>
      <c r="B52" s="111" t="s">
        <v>35</v>
      </c>
      <c r="C52" s="268"/>
      <c r="D52" s="75"/>
      <c r="E52" s="141">
        <f t="shared" si="1"/>
        <v>0</v>
      </c>
      <c r="F52" s="10"/>
      <c r="G52" s="11"/>
      <c r="H52" s="20">
        <f t="shared" ref="H52:H58" si="4">R52-G52-F52-E52</f>
        <v>0</v>
      </c>
      <c r="I52" s="112"/>
      <c r="J52" s="135"/>
      <c r="K52" s="135" t="s">
        <v>108</v>
      </c>
      <c r="L52" s="135"/>
      <c r="M52" s="135" t="s">
        <v>108</v>
      </c>
      <c r="N52" s="102" t="s">
        <v>13</v>
      </c>
      <c r="O52" s="114"/>
      <c r="P52" s="42"/>
      <c r="Q52" s="1"/>
      <c r="R52" s="42"/>
      <c r="S52" s="1"/>
      <c r="T52" s="91" t="s">
        <v>13</v>
      </c>
      <c r="U52" s="138"/>
      <c r="V52" s="44">
        <f t="shared" si="2"/>
        <v>0</v>
      </c>
      <c r="W52" s="103"/>
    </row>
    <row r="53" spans="1:23" ht="60" hidden="1" customHeight="1">
      <c r="A53" s="110"/>
      <c r="B53" s="129" t="s">
        <v>36</v>
      </c>
      <c r="C53" s="268"/>
      <c r="D53" s="75"/>
      <c r="E53" s="141">
        <f t="shared" si="1"/>
        <v>0</v>
      </c>
      <c r="F53" s="10"/>
      <c r="G53" s="11"/>
      <c r="H53" s="20">
        <f t="shared" si="4"/>
        <v>0</v>
      </c>
      <c r="I53" s="126"/>
      <c r="J53" s="135"/>
      <c r="K53" s="135" t="s">
        <v>108</v>
      </c>
      <c r="L53" s="135"/>
      <c r="M53" s="135" t="s">
        <v>108</v>
      </c>
      <c r="N53" s="102" t="s">
        <v>13</v>
      </c>
      <c r="O53" s="93"/>
      <c r="P53" s="42"/>
      <c r="Q53" s="1"/>
      <c r="R53" s="42"/>
      <c r="S53" s="1"/>
      <c r="T53" s="91" t="s">
        <v>13</v>
      </c>
      <c r="U53" s="138"/>
      <c r="V53" s="44">
        <f t="shared" si="2"/>
        <v>0</v>
      </c>
      <c r="W53" s="103"/>
    </row>
    <row r="54" spans="1:23" ht="63" hidden="1" customHeight="1">
      <c r="A54" s="110"/>
      <c r="B54" s="134" t="s">
        <v>37</v>
      </c>
      <c r="C54" s="268"/>
      <c r="D54" s="75"/>
      <c r="E54" s="141">
        <f t="shared" si="1"/>
        <v>0</v>
      </c>
      <c r="F54" s="10"/>
      <c r="G54" s="11"/>
      <c r="H54" s="20">
        <f t="shared" si="4"/>
        <v>0</v>
      </c>
      <c r="I54" s="141"/>
      <c r="J54" s="135"/>
      <c r="K54" s="135" t="s">
        <v>108</v>
      </c>
      <c r="L54" s="135"/>
      <c r="M54" s="135" t="s">
        <v>108</v>
      </c>
      <c r="N54" s="102" t="s">
        <v>13</v>
      </c>
      <c r="O54" s="137"/>
      <c r="P54" s="42"/>
      <c r="Q54" s="1"/>
      <c r="R54" s="42"/>
      <c r="S54" s="1"/>
      <c r="T54" s="91" t="s">
        <v>13</v>
      </c>
      <c r="U54" s="138"/>
      <c r="V54" s="44">
        <f t="shared" si="2"/>
        <v>0</v>
      </c>
      <c r="W54" s="103"/>
    </row>
    <row r="55" spans="1:23" ht="60.75" hidden="1" customHeight="1">
      <c r="A55" s="110"/>
      <c r="B55" s="134" t="s">
        <v>38</v>
      </c>
      <c r="C55" s="268"/>
      <c r="D55" s="75"/>
      <c r="E55" s="141">
        <f t="shared" si="1"/>
        <v>0</v>
      </c>
      <c r="F55" s="10"/>
      <c r="G55" s="11"/>
      <c r="H55" s="20">
        <f t="shared" si="4"/>
        <v>0</v>
      </c>
      <c r="I55" s="141"/>
      <c r="J55" s="135"/>
      <c r="K55" s="135" t="s">
        <v>108</v>
      </c>
      <c r="L55" s="135"/>
      <c r="M55" s="135" t="s">
        <v>108</v>
      </c>
      <c r="N55" s="102" t="s">
        <v>13</v>
      </c>
      <c r="O55" s="137"/>
      <c r="P55" s="42"/>
      <c r="Q55" s="1"/>
      <c r="R55" s="42"/>
      <c r="S55" s="1"/>
      <c r="T55" s="91" t="s">
        <v>13</v>
      </c>
      <c r="U55" s="138"/>
      <c r="V55" s="44">
        <f t="shared" si="2"/>
        <v>0</v>
      </c>
      <c r="W55" s="103"/>
    </row>
    <row r="56" spans="1:23" ht="60" hidden="1" customHeight="1">
      <c r="A56" s="110"/>
      <c r="B56" s="134" t="s">
        <v>39</v>
      </c>
      <c r="C56" s="268"/>
      <c r="D56" s="75"/>
      <c r="E56" s="141">
        <f t="shared" si="1"/>
        <v>0</v>
      </c>
      <c r="F56" s="10"/>
      <c r="G56" s="11"/>
      <c r="H56" s="20">
        <f t="shared" si="4"/>
        <v>0</v>
      </c>
      <c r="I56" s="141"/>
      <c r="J56" s="135"/>
      <c r="K56" s="135" t="s">
        <v>108</v>
      </c>
      <c r="L56" s="135"/>
      <c r="M56" s="135" t="s">
        <v>108</v>
      </c>
      <c r="N56" s="102" t="s">
        <v>13</v>
      </c>
      <c r="O56" s="137"/>
      <c r="P56" s="42"/>
      <c r="Q56" s="1"/>
      <c r="R56" s="42"/>
      <c r="S56" s="1"/>
      <c r="T56" s="91" t="s">
        <v>13</v>
      </c>
      <c r="U56" s="138"/>
      <c r="V56" s="44">
        <f t="shared" si="2"/>
        <v>0</v>
      </c>
      <c r="W56" s="103"/>
    </row>
    <row r="57" spans="1:23" ht="61.5" hidden="1" customHeight="1">
      <c r="A57" s="110"/>
      <c r="B57" s="129" t="s">
        <v>40</v>
      </c>
      <c r="C57" s="268"/>
      <c r="D57" s="75"/>
      <c r="E57" s="141">
        <f t="shared" si="1"/>
        <v>0</v>
      </c>
      <c r="F57" s="10"/>
      <c r="G57" s="11"/>
      <c r="H57" s="20">
        <f t="shared" si="4"/>
        <v>0</v>
      </c>
      <c r="I57" s="126"/>
      <c r="J57" s="135"/>
      <c r="K57" s="135" t="s">
        <v>108</v>
      </c>
      <c r="L57" s="135"/>
      <c r="M57" s="135" t="s">
        <v>108</v>
      </c>
      <c r="N57" s="102" t="s">
        <v>13</v>
      </c>
      <c r="O57" s="93"/>
      <c r="P57" s="42"/>
      <c r="Q57" s="1"/>
      <c r="R57" s="42"/>
      <c r="S57" s="1"/>
      <c r="T57" s="91" t="s">
        <v>13</v>
      </c>
      <c r="U57" s="138"/>
      <c r="V57" s="44">
        <f t="shared" si="2"/>
        <v>0</v>
      </c>
      <c r="W57" s="103"/>
    </row>
    <row r="58" spans="1:23" ht="95.25" hidden="1" customHeight="1" thickBot="1">
      <c r="A58" s="110"/>
      <c r="B58" s="134" t="s">
        <v>41</v>
      </c>
      <c r="C58" s="268"/>
      <c r="D58" s="75"/>
      <c r="E58" s="141">
        <f t="shared" si="1"/>
        <v>0</v>
      </c>
      <c r="F58" s="10"/>
      <c r="G58" s="11"/>
      <c r="H58" s="20">
        <f t="shared" si="4"/>
        <v>0</v>
      </c>
      <c r="I58" s="141"/>
      <c r="J58" s="135"/>
      <c r="K58" s="135" t="s">
        <v>108</v>
      </c>
      <c r="L58" s="135"/>
      <c r="M58" s="135" t="s">
        <v>108</v>
      </c>
      <c r="N58" s="102" t="s">
        <v>13</v>
      </c>
      <c r="O58" s="137"/>
      <c r="P58" s="42"/>
      <c r="Q58" s="1"/>
      <c r="R58" s="42"/>
      <c r="S58" s="1"/>
      <c r="T58" s="91" t="s">
        <v>13</v>
      </c>
      <c r="U58" s="138"/>
      <c r="V58" s="44">
        <f t="shared" si="2"/>
        <v>0</v>
      </c>
      <c r="W58" s="103"/>
    </row>
    <row r="59" spans="1:23" s="128" customFormat="1" ht="24" customHeight="1" collapsed="1">
      <c r="A59" s="127">
        <v>3</v>
      </c>
      <c r="B59" s="107" t="s">
        <v>42</v>
      </c>
      <c r="C59" s="268"/>
      <c r="D59" s="75"/>
      <c r="E59" s="141">
        <f t="shared" si="1"/>
        <v>5324067</v>
      </c>
      <c r="F59" s="11">
        <f t="shared" ref="F59:G59" si="5">F66+F73+F75</f>
        <v>0</v>
      </c>
      <c r="G59" s="11">
        <f t="shared" si="5"/>
        <v>0</v>
      </c>
      <c r="H59" s="54">
        <f>H66+H73+H75</f>
        <v>0</v>
      </c>
      <c r="I59" s="96"/>
      <c r="J59" s="97"/>
      <c r="K59" s="135" t="s">
        <v>108</v>
      </c>
      <c r="L59" s="76">
        <f>L63+L66+L72+L73+L74+L75</f>
        <v>36059664</v>
      </c>
      <c r="M59" s="135" t="s">
        <v>108</v>
      </c>
      <c r="N59" s="89"/>
      <c r="O59" s="73"/>
      <c r="P59" s="43"/>
      <c r="Q59" s="2"/>
      <c r="R59" s="76">
        <f>R63+R66+R72+R73+R74+R75</f>
        <v>5324067</v>
      </c>
      <c r="S59" s="2"/>
      <c r="T59" s="77"/>
      <c r="U59" s="108"/>
      <c r="V59" s="44">
        <f t="shared" si="2"/>
        <v>-30735597</v>
      </c>
      <c r="W59" s="109"/>
    </row>
    <row r="60" spans="1:23" s="128" customFormat="1" ht="18.75" hidden="1" customHeight="1">
      <c r="A60" s="270"/>
      <c r="B60" s="271" t="s">
        <v>43</v>
      </c>
      <c r="C60" s="268"/>
      <c r="D60" s="75"/>
      <c r="E60" s="141">
        <f t="shared" si="1"/>
        <v>0</v>
      </c>
      <c r="F60" s="10"/>
      <c r="G60" s="11"/>
      <c r="H60" s="54">
        <f>R60-G60-F60-E60</f>
        <v>0</v>
      </c>
      <c r="I60" s="126"/>
      <c r="J60" s="135"/>
      <c r="K60" s="135" t="s">
        <v>108</v>
      </c>
      <c r="L60" s="135"/>
      <c r="M60" s="135" t="s">
        <v>108</v>
      </c>
      <c r="N60" s="102" t="s">
        <v>4</v>
      </c>
      <c r="O60" s="93"/>
      <c r="P60" s="42"/>
      <c r="Q60" s="1"/>
      <c r="R60" s="42"/>
      <c r="S60" s="1"/>
      <c r="T60" s="91" t="s">
        <v>4</v>
      </c>
      <c r="U60" s="108"/>
      <c r="V60" s="44">
        <f t="shared" si="2"/>
        <v>0</v>
      </c>
      <c r="W60" s="109"/>
    </row>
    <row r="61" spans="1:23" s="128" customFormat="1" ht="18.75" hidden="1" customHeight="1">
      <c r="A61" s="270"/>
      <c r="B61" s="271"/>
      <c r="C61" s="268"/>
      <c r="D61" s="75"/>
      <c r="E61" s="141">
        <f t="shared" si="1"/>
        <v>0</v>
      </c>
      <c r="F61" s="10"/>
      <c r="G61" s="11"/>
      <c r="H61" s="54">
        <f>R61-G61-F61-E61</f>
        <v>0</v>
      </c>
      <c r="I61" s="126"/>
      <c r="J61" s="135"/>
      <c r="K61" s="135" t="s">
        <v>108</v>
      </c>
      <c r="L61" s="135"/>
      <c r="M61" s="135" t="s">
        <v>108</v>
      </c>
      <c r="N61" s="102" t="s">
        <v>13</v>
      </c>
      <c r="O61" s="93"/>
      <c r="P61" s="42"/>
      <c r="Q61" s="1"/>
      <c r="R61" s="42"/>
      <c r="S61" s="1"/>
      <c r="T61" s="91" t="s">
        <v>13</v>
      </c>
      <c r="U61" s="108"/>
      <c r="V61" s="44">
        <f t="shared" si="2"/>
        <v>0</v>
      </c>
      <c r="W61" s="109"/>
    </row>
    <row r="62" spans="1:23" s="128" customFormat="1" ht="18.75" hidden="1" customHeight="1">
      <c r="A62" s="270"/>
      <c r="B62" s="271"/>
      <c r="C62" s="268"/>
      <c r="D62" s="75"/>
      <c r="E62" s="141">
        <f t="shared" si="1"/>
        <v>0</v>
      </c>
      <c r="F62" s="10"/>
      <c r="G62" s="11"/>
      <c r="H62" s="54">
        <f>R62-G62-F62-E62</f>
        <v>0</v>
      </c>
      <c r="I62" s="126"/>
      <c r="J62" s="135"/>
      <c r="K62" s="135" t="s">
        <v>108</v>
      </c>
      <c r="L62" s="135"/>
      <c r="M62" s="135" t="s">
        <v>108</v>
      </c>
      <c r="N62" s="102" t="s">
        <v>6</v>
      </c>
      <c r="O62" s="93"/>
      <c r="P62" s="42"/>
      <c r="Q62" s="1"/>
      <c r="R62" s="42"/>
      <c r="S62" s="1"/>
      <c r="T62" s="91" t="s">
        <v>6</v>
      </c>
      <c r="U62" s="108"/>
      <c r="V62" s="44">
        <f t="shared" si="2"/>
        <v>0</v>
      </c>
      <c r="W62" s="109"/>
    </row>
    <row r="63" spans="1:23" s="128" customFormat="1" ht="18.75" customHeight="1">
      <c r="A63" s="130"/>
      <c r="B63" s="233" t="s">
        <v>43</v>
      </c>
      <c r="C63" s="268"/>
      <c r="D63" s="75"/>
      <c r="E63" s="141">
        <f t="shared" si="1"/>
        <v>0</v>
      </c>
      <c r="F63" s="10"/>
      <c r="G63" s="11"/>
      <c r="H63" s="54"/>
      <c r="I63" s="252" t="s">
        <v>106</v>
      </c>
      <c r="J63" s="234">
        <v>1</v>
      </c>
      <c r="K63" s="135" t="s">
        <v>108</v>
      </c>
      <c r="L63" s="135">
        <f>L64+L65</f>
        <v>973792</v>
      </c>
      <c r="M63" s="135" t="s">
        <v>108</v>
      </c>
      <c r="N63" s="133" t="s">
        <v>4</v>
      </c>
      <c r="O63" s="93"/>
      <c r="P63" s="237"/>
      <c r="Q63" s="1"/>
      <c r="R63" s="135">
        <f>R64+R65</f>
        <v>0</v>
      </c>
      <c r="S63" s="1"/>
      <c r="T63" s="91"/>
      <c r="U63" s="108"/>
      <c r="V63" s="44">
        <f t="shared" si="2"/>
        <v>-973792</v>
      </c>
      <c r="W63" s="132"/>
    </row>
    <row r="64" spans="1:23" s="128" customFormat="1" ht="18.75" customHeight="1">
      <c r="A64" s="130"/>
      <c r="B64" s="233"/>
      <c r="C64" s="268"/>
      <c r="D64" s="75"/>
      <c r="E64" s="141">
        <f t="shared" si="1"/>
        <v>0</v>
      </c>
      <c r="F64" s="10"/>
      <c r="G64" s="11"/>
      <c r="H64" s="54"/>
      <c r="I64" s="253"/>
      <c r="J64" s="235"/>
      <c r="K64" s="135" t="s">
        <v>108</v>
      </c>
      <c r="L64" s="135">
        <v>268687</v>
      </c>
      <c r="M64" s="135" t="s">
        <v>108</v>
      </c>
      <c r="N64" s="133" t="s">
        <v>13</v>
      </c>
      <c r="O64" s="93"/>
      <c r="P64" s="238"/>
      <c r="Q64" s="1"/>
      <c r="R64" s="42"/>
      <c r="S64" s="1"/>
      <c r="T64" s="91"/>
      <c r="U64" s="108"/>
      <c r="V64" s="44">
        <f t="shared" si="2"/>
        <v>-268687</v>
      </c>
      <c r="W64" s="132"/>
    </row>
    <row r="65" spans="1:23" s="128" customFormat="1" ht="18.75" customHeight="1">
      <c r="A65" s="130"/>
      <c r="B65" s="233"/>
      <c r="C65" s="268"/>
      <c r="D65" s="75"/>
      <c r="E65" s="141">
        <f t="shared" si="1"/>
        <v>0</v>
      </c>
      <c r="F65" s="10"/>
      <c r="G65" s="11"/>
      <c r="H65" s="54"/>
      <c r="I65" s="254"/>
      <c r="J65" s="235"/>
      <c r="K65" s="135" t="s">
        <v>108</v>
      </c>
      <c r="L65" s="135">
        <v>705105</v>
      </c>
      <c r="M65" s="135" t="s">
        <v>108</v>
      </c>
      <c r="N65" s="133" t="s">
        <v>6</v>
      </c>
      <c r="O65" s="93"/>
      <c r="P65" s="239"/>
      <c r="Q65" s="1"/>
      <c r="R65" s="42"/>
      <c r="S65" s="1"/>
      <c r="T65" s="91"/>
      <c r="U65" s="108"/>
      <c r="V65" s="44">
        <f t="shared" si="2"/>
        <v>-705105</v>
      </c>
      <c r="W65" s="132"/>
    </row>
    <row r="66" spans="1:23" ht="37.5" customHeight="1">
      <c r="A66" s="241"/>
      <c r="B66" s="244" t="s">
        <v>44</v>
      </c>
      <c r="C66" s="268"/>
      <c r="D66" s="75"/>
      <c r="E66" s="141">
        <f t="shared" si="1"/>
        <v>5324067</v>
      </c>
      <c r="F66" s="10"/>
      <c r="G66" s="11"/>
      <c r="H66" s="54"/>
      <c r="I66" s="255" t="s">
        <v>106</v>
      </c>
      <c r="J66" s="246">
        <v>22</v>
      </c>
      <c r="K66" s="135" t="s">
        <v>108</v>
      </c>
      <c r="L66" s="136">
        <f>L67+L68</f>
        <v>33751876</v>
      </c>
      <c r="M66" s="135" t="s">
        <v>108</v>
      </c>
      <c r="N66" s="102" t="s">
        <v>4</v>
      </c>
      <c r="O66" s="247" t="s">
        <v>106</v>
      </c>
      <c r="P66" s="240">
        <v>3</v>
      </c>
      <c r="Q66" s="1" t="s">
        <v>108</v>
      </c>
      <c r="R66" s="136">
        <v>5324067</v>
      </c>
      <c r="S66" s="1" t="s">
        <v>108</v>
      </c>
      <c r="T66" s="91" t="s">
        <v>4</v>
      </c>
      <c r="U66" s="230" t="s">
        <v>109</v>
      </c>
      <c r="V66" s="236">
        <f>R66-L66</f>
        <v>-28427809</v>
      </c>
      <c r="W66" s="249"/>
    </row>
    <row r="67" spans="1:23" ht="37.5" customHeight="1">
      <c r="A67" s="242"/>
      <c r="B67" s="244"/>
      <c r="C67" s="268"/>
      <c r="D67" s="75"/>
      <c r="E67" s="141">
        <f t="shared" si="1"/>
        <v>1192023</v>
      </c>
      <c r="F67" s="10"/>
      <c r="G67" s="11"/>
      <c r="H67" s="20"/>
      <c r="I67" s="255"/>
      <c r="J67" s="246"/>
      <c r="K67" s="135" t="s">
        <v>108</v>
      </c>
      <c r="L67" s="136">
        <v>11521999.943999998</v>
      </c>
      <c r="M67" s="135" t="s">
        <v>108</v>
      </c>
      <c r="N67" s="102" t="s">
        <v>13</v>
      </c>
      <c r="O67" s="247"/>
      <c r="P67" s="240"/>
      <c r="Q67" s="1" t="s">
        <v>108</v>
      </c>
      <c r="R67" s="42">
        <v>1192023</v>
      </c>
      <c r="S67" s="1" t="s">
        <v>108</v>
      </c>
      <c r="T67" s="91" t="s">
        <v>13</v>
      </c>
      <c r="U67" s="230"/>
      <c r="V67" s="236"/>
      <c r="W67" s="250"/>
    </row>
    <row r="68" spans="1:23" ht="37.5" customHeight="1">
      <c r="A68" s="243"/>
      <c r="B68" s="244"/>
      <c r="C68" s="268"/>
      <c r="D68" s="75"/>
      <c r="E68" s="141">
        <f t="shared" si="1"/>
        <v>4132044</v>
      </c>
      <c r="F68" s="10"/>
      <c r="G68" s="11"/>
      <c r="H68" s="20"/>
      <c r="I68" s="255"/>
      <c r="J68" s="246"/>
      <c r="K68" s="135" t="s">
        <v>108</v>
      </c>
      <c r="L68" s="136">
        <v>22229876.056000002</v>
      </c>
      <c r="M68" s="135" t="s">
        <v>108</v>
      </c>
      <c r="N68" s="102" t="s">
        <v>6</v>
      </c>
      <c r="O68" s="247"/>
      <c r="P68" s="240"/>
      <c r="Q68" s="1" t="s">
        <v>108</v>
      </c>
      <c r="R68" s="42">
        <v>4132044</v>
      </c>
      <c r="S68" s="1" t="s">
        <v>108</v>
      </c>
      <c r="T68" s="91" t="s">
        <v>6</v>
      </c>
      <c r="U68" s="230"/>
      <c r="V68" s="236"/>
      <c r="W68" s="251"/>
    </row>
    <row r="69" spans="1:23" ht="18.75" hidden="1" customHeight="1">
      <c r="A69" s="139"/>
      <c r="B69" s="244" t="s">
        <v>45</v>
      </c>
      <c r="C69" s="268"/>
      <c r="D69" s="75"/>
      <c r="E69" s="141">
        <f t="shared" si="1"/>
        <v>0</v>
      </c>
      <c r="F69" s="10"/>
      <c r="G69" s="11"/>
      <c r="H69" s="20"/>
      <c r="I69" s="141"/>
      <c r="J69" s="135"/>
      <c r="K69" s="135" t="s">
        <v>108</v>
      </c>
      <c r="L69" s="135"/>
      <c r="M69" s="135" t="s">
        <v>108</v>
      </c>
      <c r="N69" s="102" t="s">
        <v>4</v>
      </c>
      <c r="O69" s="137"/>
      <c r="P69" s="42"/>
      <c r="Q69" s="140" t="s">
        <v>108</v>
      </c>
      <c r="R69" s="42"/>
      <c r="S69" s="140" t="s">
        <v>108</v>
      </c>
      <c r="T69" s="91" t="s">
        <v>4</v>
      </c>
      <c r="U69" s="230" t="e">
        <f t="shared" ref="U69" si="6">Q69-J69</f>
        <v>#VALUE!</v>
      </c>
      <c r="V69" s="40"/>
      <c r="W69" s="103"/>
    </row>
    <row r="70" spans="1:23" ht="18.75" hidden="1" customHeight="1">
      <c r="A70" s="139"/>
      <c r="B70" s="244"/>
      <c r="C70" s="268"/>
      <c r="D70" s="75"/>
      <c r="E70" s="141">
        <f t="shared" si="1"/>
        <v>0</v>
      </c>
      <c r="F70" s="10"/>
      <c r="G70" s="11"/>
      <c r="H70" s="20"/>
      <c r="I70" s="245" t="s">
        <v>106</v>
      </c>
      <c r="J70" s="135"/>
      <c r="K70" s="135" t="s">
        <v>108</v>
      </c>
      <c r="L70" s="135"/>
      <c r="M70" s="135" t="s">
        <v>108</v>
      </c>
      <c r="N70" s="102" t="s">
        <v>13</v>
      </c>
      <c r="O70" s="137"/>
      <c r="P70" s="42"/>
      <c r="Q70" s="140" t="s">
        <v>108</v>
      </c>
      <c r="R70" s="42"/>
      <c r="S70" s="140" t="s">
        <v>108</v>
      </c>
      <c r="T70" s="91" t="s">
        <v>13</v>
      </c>
      <c r="U70" s="230"/>
      <c r="V70" s="40"/>
      <c r="W70" s="103"/>
    </row>
    <row r="71" spans="1:23" ht="18.75" hidden="1" customHeight="1">
      <c r="A71" s="139"/>
      <c r="B71" s="244"/>
      <c r="C71" s="268"/>
      <c r="D71" s="75"/>
      <c r="E71" s="141">
        <f t="shared" si="1"/>
        <v>0</v>
      </c>
      <c r="F71" s="10"/>
      <c r="G71" s="11"/>
      <c r="H71" s="20"/>
      <c r="I71" s="245"/>
      <c r="J71" s="135"/>
      <c r="K71" s="135" t="s">
        <v>108</v>
      </c>
      <c r="L71" s="135"/>
      <c r="M71" s="135" t="s">
        <v>108</v>
      </c>
      <c r="N71" s="102" t="s">
        <v>6</v>
      </c>
      <c r="O71" s="137"/>
      <c r="P71" s="42"/>
      <c r="Q71" s="140" t="s">
        <v>108</v>
      </c>
      <c r="R71" s="42"/>
      <c r="S71" s="140" t="s">
        <v>108</v>
      </c>
      <c r="T71" s="91" t="s">
        <v>6</v>
      </c>
      <c r="U71" s="230"/>
      <c r="V71" s="40"/>
      <c r="W71" s="103"/>
    </row>
    <row r="72" spans="1:23" ht="45" customHeight="1">
      <c r="A72" s="139"/>
      <c r="B72" s="111" t="s">
        <v>46</v>
      </c>
      <c r="C72" s="268"/>
      <c r="D72" s="75"/>
      <c r="E72" s="141">
        <f t="shared" si="1"/>
        <v>0</v>
      </c>
      <c r="F72" s="10"/>
      <c r="G72" s="11"/>
      <c r="H72" s="20"/>
      <c r="I72" s="245"/>
      <c r="J72" s="135">
        <f>[29]инвест!$BO$77</f>
        <v>2</v>
      </c>
      <c r="K72" s="135" t="s">
        <v>108</v>
      </c>
      <c r="L72" s="135">
        <v>1333986</v>
      </c>
      <c r="M72" s="135" t="s">
        <v>108</v>
      </c>
      <c r="N72" s="102" t="s">
        <v>13</v>
      </c>
      <c r="O72" s="114"/>
      <c r="P72" s="42"/>
      <c r="Q72" s="140" t="s">
        <v>108</v>
      </c>
      <c r="R72" s="42"/>
      <c r="S72" s="140" t="s">
        <v>108</v>
      </c>
      <c r="T72" s="91"/>
      <c r="U72" s="230" t="s">
        <v>109</v>
      </c>
      <c r="V72" s="44">
        <f t="shared" ref="V72:V75" si="7">R72-L72</f>
        <v>-1333986</v>
      </c>
      <c r="W72" s="103"/>
    </row>
    <row r="73" spans="1:23" ht="37.5" customHeight="1">
      <c r="A73" s="139"/>
      <c r="B73" s="134" t="s">
        <v>47</v>
      </c>
      <c r="C73" s="268"/>
      <c r="D73" s="75"/>
      <c r="E73" s="141">
        <f t="shared" si="1"/>
        <v>0</v>
      </c>
      <c r="F73" s="10"/>
      <c r="G73" s="11"/>
      <c r="H73" s="20"/>
      <c r="I73" s="141"/>
      <c r="J73" s="135"/>
      <c r="K73" s="135" t="s">
        <v>108</v>
      </c>
      <c r="L73" s="135">
        <v>10</v>
      </c>
      <c r="M73" s="135" t="s">
        <v>108</v>
      </c>
      <c r="N73" s="102" t="s">
        <v>13</v>
      </c>
      <c r="O73" s="137" t="s">
        <v>106</v>
      </c>
      <c r="P73" s="42"/>
      <c r="Q73" s="1" t="s">
        <v>108</v>
      </c>
      <c r="R73" s="42"/>
      <c r="S73" s="1" t="s">
        <v>108</v>
      </c>
      <c r="T73" s="91"/>
      <c r="U73" s="230"/>
      <c r="V73" s="44">
        <f t="shared" si="7"/>
        <v>-10</v>
      </c>
      <c r="W73" s="142"/>
    </row>
    <row r="74" spans="1:23" ht="37.5" customHeight="1">
      <c r="A74" s="139"/>
      <c r="B74" s="131" t="s">
        <v>157</v>
      </c>
      <c r="C74" s="268"/>
      <c r="D74" s="75"/>
      <c r="E74" s="141">
        <f t="shared" si="1"/>
        <v>0</v>
      </c>
      <c r="F74" s="10"/>
      <c r="G74" s="11"/>
      <c r="H74" s="20"/>
      <c r="I74" s="119"/>
      <c r="J74" s="135"/>
      <c r="K74" s="135" t="s">
        <v>108</v>
      </c>
      <c r="L74" s="135"/>
      <c r="M74" s="135" t="s">
        <v>108</v>
      </c>
      <c r="N74" s="102" t="s">
        <v>13</v>
      </c>
      <c r="O74" s="120"/>
      <c r="P74" s="42"/>
      <c r="Q74" s="1"/>
      <c r="R74" s="42"/>
      <c r="S74" s="1"/>
      <c r="T74" s="91"/>
      <c r="U74" s="230"/>
      <c r="V74" s="44">
        <f t="shared" si="7"/>
        <v>0</v>
      </c>
      <c r="W74" s="103"/>
    </row>
    <row r="75" spans="1:23" ht="37.5" hidden="1" customHeight="1">
      <c r="A75" s="139"/>
      <c r="B75" s="134" t="s">
        <v>48</v>
      </c>
      <c r="C75" s="268"/>
      <c r="D75" s="75"/>
      <c r="E75" s="141">
        <f t="shared" si="1"/>
        <v>0</v>
      </c>
      <c r="F75" s="49"/>
      <c r="G75" s="10"/>
      <c r="H75" s="20"/>
      <c r="I75" s="141"/>
      <c r="J75" s="135"/>
      <c r="K75" s="135" t="s">
        <v>108</v>
      </c>
      <c r="L75" s="143"/>
      <c r="M75" s="135" t="s">
        <v>108</v>
      </c>
      <c r="N75" s="102" t="s">
        <v>13</v>
      </c>
      <c r="O75" s="137" t="s">
        <v>106</v>
      </c>
      <c r="P75" s="42"/>
      <c r="Q75" s="1" t="s">
        <v>108</v>
      </c>
      <c r="R75" s="42"/>
      <c r="S75" s="1" t="s">
        <v>108</v>
      </c>
      <c r="T75" s="91" t="s">
        <v>13</v>
      </c>
      <c r="U75" s="230" t="s">
        <v>109</v>
      </c>
      <c r="V75" s="44">
        <f t="shared" si="7"/>
        <v>0</v>
      </c>
      <c r="W75" s="142"/>
    </row>
    <row r="76" spans="1:23" s="128" customFormat="1" ht="24.75" hidden="1" customHeight="1">
      <c r="A76" s="106">
        <v>4</v>
      </c>
      <c r="B76" s="107" t="s">
        <v>49</v>
      </c>
      <c r="C76" s="268"/>
      <c r="D76" s="75"/>
      <c r="E76" s="141">
        <f t="shared" si="1"/>
        <v>0</v>
      </c>
      <c r="F76" s="10"/>
      <c r="G76" s="11"/>
      <c r="H76" s="20">
        <f>R76-G76-F76-E76</f>
        <v>0</v>
      </c>
      <c r="I76" s="96"/>
      <c r="J76" s="97"/>
      <c r="K76" s="135" t="s">
        <v>108</v>
      </c>
      <c r="L76" s="97"/>
      <c r="M76" s="135" t="s">
        <v>108</v>
      </c>
      <c r="N76" s="102" t="s">
        <v>13</v>
      </c>
      <c r="O76" s="73"/>
      <c r="P76" s="43"/>
      <c r="Q76" s="2"/>
      <c r="R76" s="43"/>
      <c r="S76" s="2"/>
      <c r="T76" s="77"/>
      <c r="U76" s="230"/>
      <c r="V76" s="41"/>
      <c r="W76" s="109"/>
    </row>
    <row r="77" spans="1:23" s="128" customFormat="1" ht="57" hidden="1" customHeight="1" thickBot="1">
      <c r="A77" s="110"/>
      <c r="B77" s="144" t="s">
        <v>50</v>
      </c>
      <c r="C77" s="268"/>
      <c r="D77" s="75"/>
      <c r="E77" s="141">
        <f t="shared" ref="E77:E136" si="8">R77</f>
        <v>0</v>
      </c>
      <c r="F77" s="10"/>
      <c r="G77" s="11"/>
      <c r="H77" s="20">
        <f>R77-G77-F77-E77</f>
        <v>0</v>
      </c>
      <c r="I77" s="145"/>
      <c r="J77" s="97"/>
      <c r="K77" s="135" t="s">
        <v>108</v>
      </c>
      <c r="L77" s="97"/>
      <c r="M77" s="135" t="s">
        <v>108</v>
      </c>
      <c r="N77" s="102" t="s">
        <v>13</v>
      </c>
      <c r="O77" s="146"/>
      <c r="P77" s="42"/>
      <c r="Q77" s="2"/>
      <c r="R77" s="42"/>
      <c r="S77" s="2"/>
      <c r="T77" s="91" t="s">
        <v>13</v>
      </c>
      <c r="U77" s="230"/>
      <c r="V77" s="41"/>
      <c r="W77" s="109"/>
    </row>
    <row r="78" spans="1:23" s="128" customFormat="1" ht="37.5" collapsed="1">
      <c r="A78" s="127">
        <v>4</v>
      </c>
      <c r="B78" s="147" t="s">
        <v>51</v>
      </c>
      <c r="C78" s="268"/>
      <c r="D78" s="75"/>
      <c r="E78" s="141">
        <f t="shared" si="8"/>
        <v>0</v>
      </c>
      <c r="F78" s="11">
        <f t="shared" ref="F78:H78" si="9">F91+F95</f>
        <v>0</v>
      </c>
      <c r="G78" s="11">
        <f t="shared" si="9"/>
        <v>0</v>
      </c>
      <c r="H78" s="54">
        <f t="shared" si="9"/>
        <v>0</v>
      </c>
      <c r="I78" s="148"/>
      <c r="J78" s="76"/>
      <c r="K78" s="135" t="s">
        <v>108</v>
      </c>
      <c r="L78" s="76">
        <f>L91+L92+L93+L94+L95+L116+L117+L118+L119+L120+L121</f>
        <v>460228</v>
      </c>
      <c r="M78" s="135" t="s">
        <v>108</v>
      </c>
      <c r="N78" s="102" t="s">
        <v>13</v>
      </c>
      <c r="O78" s="149"/>
      <c r="P78" s="43"/>
      <c r="Q78" s="2"/>
      <c r="R78" s="76">
        <f>R91+R92+R93+R94+R95+R116+R117+R118+R119+R120+R121</f>
        <v>0</v>
      </c>
      <c r="S78" s="2"/>
      <c r="T78" s="77"/>
      <c r="U78" s="108"/>
      <c r="V78" s="45">
        <f>R78-L78</f>
        <v>-460228</v>
      </c>
      <c r="W78" s="109"/>
    </row>
    <row r="79" spans="1:23" ht="37.5" hidden="1" customHeight="1">
      <c r="A79" s="110"/>
      <c r="B79" s="144" t="s">
        <v>52</v>
      </c>
      <c r="C79" s="268"/>
      <c r="D79" s="75"/>
      <c r="E79" s="141">
        <f t="shared" si="8"/>
        <v>0</v>
      </c>
      <c r="F79" s="10"/>
      <c r="G79" s="11"/>
      <c r="H79" s="20">
        <f t="shared" ref="H79:H90" si="10">R79-G79-F79-E79</f>
        <v>0</v>
      </c>
      <c r="I79" s="145"/>
      <c r="J79" s="135"/>
      <c r="K79" s="135" t="s">
        <v>108</v>
      </c>
      <c r="L79" s="135"/>
      <c r="M79" s="135" t="s">
        <v>108</v>
      </c>
      <c r="N79" s="102" t="s">
        <v>13</v>
      </c>
      <c r="O79" s="146"/>
      <c r="P79" s="42"/>
      <c r="Q79" s="1"/>
      <c r="R79" s="42"/>
      <c r="S79" s="1"/>
      <c r="T79" s="91" t="s">
        <v>13</v>
      </c>
      <c r="U79" s="138"/>
      <c r="V79" s="40"/>
      <c r="W79" s="103"/>
    </row>
    <row r="80" spans="1:23" ht="19.5" hidden="1" customHeight="1">
      <c r="A80" s="110"/>
      <c r="B80" s="134" t="s">
        <v>53</v>
      </c>
      <c r="C80" s="268"/>
      <c r="D80" s="75"/>
      <c r="E80" s="141">
        <f t="shared" si="8"/>
        <v>0</v>
      </c>
      <c r="F80" s="10"/>
      <c r="G80" s="11"/>
      <c r="H80" s="20">
        <f t="shared" si="10"/>
        <v>0</v>
      </c>
      <c r="I80" s="141"/>
      <c r="J80" s="135"/>
      <c r="K80" s="135" t="s">
        <v>108</v>
      </c>
      <c r="L80" s="135"/>
      <c r="M80" s="135" t="s">
        <v>108</v>
      </c>
      <c r="N80" s="102" t="s">
        <v>13</v>
      </c>
      <c r="O80" s="137"/>
      <c r="P80" s="42"/>
      <c r="Q80" s="1"/>
      <c r="R80" s="42"/>
      <c r="S80" s="1"/>
      <c r="T80" s="91" t="s">
        <v>13</v>
      </c>
      <c r="U80" s="138"/>
      <c r="V80" s="40"/>
      <c r="W80" s="103"/>
    </row>
    <row r="81" spans="1:23" ht="37.5" hidden="1" customHeight="1">
      <c r="A81" s="110"/>
      <c r="B81" s="111" t="s">
        <v>54</v>
      </c>
      <c r="C81" s="268"/>
      <c r="D81" s="75"/>
      <c r="E81" s="141">
        <f t="shared" si="8"/>
        <v>0</v>
      </c>
      <c r="F81" s="10"/>
      <c r="G81" s="11"/>
      <c r="H81" s="20">
        <f t="shared" si="10"/>
        <v>0</v>
      </c>
      <c r="I81" s="112"/>
      <c r="J81" s="135"/>
      <c r="K81" s="135" t="s">
        <v>108</v>
      </c>
      <c r="L81" s="135"/>
      <c r="M81" s="135" t="s">
        <v>108</v>
      </c>
      <c r="N81" s="102" t="s">
        <v>13</v>
      </c>
      <c r="O81" s="114"/>
      <c r="P81" s="42"/>
      <c r="Q81" s="1"/>
      <c r="R81" s="42"/>
      <c r="S81" s="1"/>
      <c r="T81" s="91" t="s">
        <v>13</v>
      </c>
      <c r="U81" s="138"/>
      <c r="V81" s="40"/>
      <c r="W81" s="103"/>
    </row>
    <row r="82" spans="1:23" ht="37.5" hidden="1" customHeight="1">
      <c r="A82" s="110"/>
      <c r="B82" s="111" t="s">
        <v>55</v>
      </c>
      <c r="C82" s="268"/>
      <c r="D82" s="75"/>
      <c r="E82" s="141">
        <f t="shared" si="8"/>
        <v>0</v>
      </c>
      <c r="F82" s="10"/>
      <c r="G82" s="11"/>
      <c r="H82" s="20">
        <f t="shared" si="10"/>
        <v>0</v>
      </c>
      <c r="I82" s="112"/>
      <c r="J82" s="135"/>
      <c r="K82" s="135" t="s">
        <v>108</v>
      </c>
      <c r="L82" s="135"/>
      <c r="M82" s="135" t="s">
        <v>108</v>
      </c>
      <c r="N82" s="102" t="s">
        <v>13</v>
      </c>
      <c r="O82" s="114"/>
      <c r="P82" s="42"/>
      <c r="Q82" s="1"/>
      <c r="R82" s="42"/>
      <c r="S82" s="1"/>
      <c r="T82" s="91" t="s">
        <v>13</v>
      </c>
      <c r="U82" s="138"/>
      <c r="V82" s="40"/>
      <c r="W82" s="103"/>
    </row>
    <row r="83" spans="1:23" ht="18.75" hidden="1" customHeight="1">
      <c r="A83" s="110"/>
      <c r="B83" s="111" t="s">
        <v>56</v>
      </c>
      <c r="C83" s="268"/>
      <c r="D83" s="75"/>
      <c r="E83" s="141">
        <f t="shared" si="8"/>
        <v>0</v>
      </c>
      <c r="F83" s="10"/>
      <c r="G83" s="11"/>
      <c r="H83" s="20">
        <f t="shared" si="10"/>
        <v>0</v>
      </c>
      <c r="I83" s="112"/>
      <c r="J83" s="135"/>
      <c r="K83" s="135" t="s">
        <v>108</v>
      </c>
      <c r="L83" s="135"/>
      <c r="M83" s="135" t="s">
        <v>108</v>
      </c>
      <c r="N83" s="102" t="s">
        <v>13</v>
      </c>
      <c r="O83" s="114"/>
      <c r="P83" s="42"/>
      <c r="Q83" s="1"/>
      <c r="R83" s="42"/>
      <c r="S83" s="1"/>
      <c r="T83" s="91" t="s">
        <v>13</v>
      </c>
      <c r="U83" s="138"/>
      <c r="V83" s="40"/>
      <c r="W83" s="103"/>
    </row>
    <row r="84" spans="1:23" ht="65.25" hidden="1" customHeight="1">
      <c r="A84" s="110"/>
      <c r="B84" s="111" t="s">
        <v>57</v>
      </c>
      <c r="C84" s="268"/>
      <c r="D84" s="75"/>
      <c r="E84" s="141">
        <f t="shared" si="8"/>
        <v>0</v>
      </c>
      <c r="F84" s="10"/>
      <c r="G84" s="11"/>
      <c r="H84" s="20">
        <f t="shared" si="10"/>
        <v>0</v>
      </c>
      <c r="I84" s="112"/>
      <c r="J84" s="135"/>
      <c r="K84" s="135" t="s">
        <v>108</v>
      </c>
      <c r="L84" s="135"/>
      <c r="M84" s="135" t="s">
        <v>108</v>
      </c>
      <c r="N84" s="102" t="s">
        <v>13</v>
      </c>
      <c r="O84" s="114"/>
      <c r="P84" s="42"/>
      <c r="Q84" s="1"/>
      <c r="R84" s="42"/>
      <c r="S84" s="1"/>
      <c r="T84" s="91" t="s">
        <v>13</v>
      </c>
      <c r="U84" s="138"/>
      <c r="V84" s="40"/>
      <c r="W84" s="103"/>
    </row>
    <row r="85" spans="1:23" ht="56.25" hidden="1" customHeight="1">
      <c r="A85" s="150"/>
      <c r="B85" s="111" t="s">
        <v>58</v>
      </c>
      <c r="C85" s="268"/>
      <c r="D85" s="75"/>
      <c r="E85" s="141">
        <f t="shared" si="8"/>
        <v>0</v>
      </c>
      <c r="F85" s="10"/>
      <c r="G85" s="11"/>
      <c r="H85" s="20">
        <f t="shared" si="10"/>
        <v>0</v>
      </c>
      <c r="I85" s="112"/>
      <c r="J85" s="135"/>
      <c r="K85" s="135" t="s">
        <v>108</v>
      </c>
      <c r="L85" s="135"/>
      <c r="M85" s="135" t="s">
        <v>108</v>
      </c>
      <c r="N85" s="102" t="s">
        <v>13</v>
      </c>
      <c r="O85" s="114"/>
      <c r="P85" s="42"/>
      <c r="Q85" s="1"/>
      <c r="R85" s="42"/>
      <c r="S85" s="1"/>
      <c r="T85" s="91" t="s">
        <v>13</v>
      </c>
      <c r="U85" s="138"/>
      <c r="V85" s="40"/>
      <c r="W85" s="103"/>
    </row>
    <row r="86" spans="1:23" ht="58.5" hidden="1" customHeight="1">
      <c r="A86" s="150"/>
      <c r="B86" s="111" t="s">
        <v>59</v>
      </c>
      <c r="C86" s="268"/>
      <c r="D86" s="75"/>
      <c r="E86" s="141">
        <f t="shared" si="8"/>
        <v>0</v>
      </c>
      <c r="F86" s="10"/>
      <c r="G86" s="11"/>
      <c r="H86" s="20">
        <f t="shared" si="10"/>
        <v>0</v>
      </c>
      <c r="I86" s="112"/>
      <c r="J86" s="135"/>
      <c r="K86" s="135" t="s">
        <v>108</v>
      </c>
      <c r="L86" s="135"/>
      <c r="M86" s="135" t="s">
        <v>108</v>
      </c>
      <c r="N86" s="102" t="s">
        <v>13</v>
      </c>
      <c r="O86" s="114"/>
      <c r="P86" s="42"/>
      <c r="Q86" s="1"/>
      <c r="R86" s="42"/>
      <c r="S86" s="1"/>
      <c r="T86" s="91" t="s">
        <v>13</v>
      </c>
      <c r="U86" s="138"/>
      <c r="V86" s="40"/>
      <c r="W86" s="103"/>
    </row>
    <row r="87" spans="1:23" ht="56.25" hidden="1" customHeight="1">
      <c r="A87" s="150"/>
      <c r="B87" s="111" t="s">
        <v>60</v>
      </c>
      <c r="C87" s="268"/>
      <c r="D87" s="75"/>
      <c r="E87" s="141">
        <f t="shared" si="8"/>
        <v>0</v>
      </c>
      <c r="F87" s="10"/>
      <c r="G87" s="11"/>
      <c r="H87" s="20">
        <f t="shared" si="10"/>
        <v>0</v>
      </c>
      <c r="I87" s="112"/>
      <c r="J87" s="135"/>
      <c r="K87" s="135" t="s">
        <v>108</v>
      </c>
      <c r="L87" s="135"/>
      <c r="M87" s="135" t="s">
        <v>108</v>
      </c>
      <c r="N87" s="102" t="s">
        <v>13</v>
      </c>
      <c r="O87" s="114"/>
      <c r="P87" s="42"/>
      <c r="Q87" s="1"/>
      <c r="R87" s="42"/>
      <c r="S87" s="1"/>
      <c r="T87" s="91" t="s">
        <v>13</v>
      </c>
      <c r="U87" s="138"/>
      <c r="V87" s="40"/>
      <c r="W87" s="103"/>
    </row>
    <row r="88" spans="1:23" ht="26.25" hidden="1" customHeight="1">
      <c r="A88" s="150"/>
      <c r="B88" s="111" t="s">
        <v>61</v>
      </c>
      <c r="C88" s="268"/>
      <c r="D88" s="75"/>
      <c r="E88" s="141">
        <f t="shared" si="8"/>
        <v>0</v>
      </c>
      <c r="F88" s="10"/>
      <c r="G88" s="11"/>
      <c r="H88" s="20">
        <f t="shared" si="10"/>
        <v>0</v>
      </c>
      <c r="I88" s="112"/>
      <c r="J88" s="135"/>
      <c r="K88" s="135" t="s">
        <v>108</v>
      </c>
      <c r="L88" s="135"/>
      <c r="M88" s="135" t="s">
        <v>108</v>
      </c>
      <c r="N88" s="102" t="s">
        <v>13</v>
      </c>
      <c r="O88" s="114"/>
      <c r="P88" s="42"/>
      <c r="Q88" s="1"/>
      <c r="R88" s="42"/>
      <c r="S88" s="1"/>
      <c r="T88" s="91" t="s">
        <v>13</v>
      </c>
      <c r="U88" s="138"/>
      <c r="V88" s="40"/>
      <c r="W88" s="103"/>
    </row>
    <row r="89" spans="1:23" ht="27.75" hidden="1" customHeight="1">
      <c r="A89" s="150"/>
      <c r="B89" s="111" t="s">
        <v>62</v>
      </c>
      <c r="C89" s="268"/>
      <c r="D89" s="75"/>
      <c r="E89" s="141">
        <f t="shared" si="8"/>
        <v>0</v>
      </c>
      <c r="F89" s="10"/>
      <c r="G89" s="11"/>
      <c r="H89" s="20">
        <f t="shared" si="10"/>
        <v>0</v>
      </c>
      <c r="I89" s="112"/>
      <c r="J89" s="135"/>
      <c r="K89" s="135" t="s">
        <v>108</v>
      </c>
      <c r="L89" s="135"/>
      <c r="M89" s="135" t="s">
        <v>108</v>
      </c>
      <c r="N89" s="102" t="s">
        <v>13</v>
      </c>
      <c r="O89" s="114"/>
      <c r="P89" s="42"/>
      <c r="Q89" s="1"/>
      <c r="R89" s="42"/>
      <c r="S89" s="1"/>
      <c r="T89" s="91" t="s">
        <v>13</v>
      </c>
      <c r="U89" s="138"/>
      <c r="V89" s="40"/>
      <c r="W89" s="103"/>
    </row>
    <row r="90" spans="1:23" ht="21.75" hidden="1" customHeight="1">
      <c r="A90" s="150"/>
      <c r="B90" s="111" t="s">
        <v>63</v>
      </c>
      <c r="C90" s="268"/>
      <c r="D90" s="75"/>
      <c r="E90" s="141">
        <f t="shared" si="8"/>
        <v>0</v>
      </c>
      <c r="F90" s="10"/>
      <c r="G90" s="11"/>
      <c r="H90" s="20">
        <f t="shared" si="10"/>
        <v>0</v>
      </c>
      <c r="I90" s="112"/>
      <c r="J90" s="135"/>
      <c r="K90" s="135" t="s">
        <v>108</v>
      </c>
      <c r="L90" s="135"/>
      <c r="M90" s="135" t="s">
        <v>108</v>
      </c>
      <c r="N90" s="102" t="s">
        <v>13</v>
      </c>
      <c r="O90" s="114"/>
      <c r="P90" s="42"/>
      <c r="Q90" s="1"/>
      <c r="R90" s="42"/>
      <c r="S90" s="1"/>
      <c r="T90" s="91" t="s">
        <v>13</v>
      </c>
      <c r="U90" s="138"/>
      <c r="V90" s="40"/>
      <c r="W90" s="103"/>
    </row>
    <row r="91" spans="1:23" ht="37.5" customHeight="1">
      <c r="A91" s="110"/>
      <c r="B91" s="134" t="s">
        <v>64</v>
      </c>
      <c r="C91" s="268"/>
      <c r="D91" s="75"/>
      <c r="E91" s="141">
        <f t="shared" si="8"/>
        <v>0</v>
      </c>
      <c r="F91" s="10"/>
      <c r="G91" s="10"/>
      <c r="H91" s="20"/>
      <c r="I91" s="141"/>
      <c r="J91" s="135"/>
      <c r="K91" s="135" t="s">
        <v>108</v>
      </c>
      <c r="L91" s="135">
        <v>0</v>
      </c>
      <c r="M91" s="135" t="s">
        <v>108</v>
      </c>
      <c r="N91" s="102" t="s">
        <v>13</v>
      </c>
      <c r="O91" s="137"/>
      <c r="P91" s="42"/>
      <c r="Q91" s="1" t="s">
        <v>108</v>
      </c>
      <c r="R91" s="42"/>
      <c r="S91" s="1" t="s">
        <v>108</v>
      </c>
      <c r="T91" s="91"/>
      <c r="U91" s="138" t="s">
        <v>109</v>
      </c>
      <c r="V91" s="44">
        <f>R91-L91</f>
        <v>0</v>
      </c>
      <c r="W91" s="142"/>
    </row>
    <row r="92" spans="1:23" ht="18.75" customHeight="1">
      <c r="A92" s="110"/>
      <c r="B92" s="131" t="s">
        <v>158</v>
      </c>
      <c r="C92" s="268"/>
      <c r="D92" s="75"/>
      <c r="E92" s="141">
        <f t="shared" si="8"/>
        <v>0</v>
      </c>
      <c r="F92" s="10"/>
      <c r="G92" s="10"/>
      <c r="H92" s="20"/>
      <c r="I92" s="145"/>
      <c r="J92" s="135"/>
      <c r="K92" s="135" t="s">
        <v>108</v>
      </c>
      <c r="L92" s="135">
        <v>203914</v>
      </c>
      <c r="M92" s="135" t="s">
        <v>108</v>
      </c>
      <c r="N92" s="102" t="s">
        <v>13</v>
      </c>
      <c r="O92" s="146"/>
      <c r="P92" s="42"/>
      <c r="Q92" s="1"/>
      <c r="R92" s="42"/>
      <c r="S92" s="1"/>
      <c r="T92" s="91"/>
      <c r="U92" s="138"/>
      <c r="V92" s="44">
        <f t="shared" ref="V92:V120" si="11">R92-L92</f>
        <v>-203914</v>
      </c>
      <c r="W92" s="142"/>
    </row>
    <row r="93" spans="1:23" ht="37.5" customHeight="1">
      <c r="A93" s="110"/>
      <c r="B93" s="111" t="s">
        <v>65</v>
      </c>
      <c r="C93" s="268"/>
      <c r="D93" s="75"/>
      <c r="E93" s="141">
        <f t="shared" si="8"/>
        <v>0</v>
      </c>
      <c r="F93" s="10"/>
      <c r="G93" s="10"/>
      <c r="H93" s="20"/>
      <c r="I93" s="112"/>
      <c r="J93" s="135"/>
      <c r="K93" s="135" t="s">
        <v>108</v>
      </c>
      <c r="L93" s="135">
        <v>137290</v>
      </c>
      <c r="M93" s="135" t="s">
        <v>108</v>
      </c>
      <c r="N93" s="102" t="s">
        <v>13</v>
      </c>
      <c r="O93" s="114"/>
      <c r="P93" s="42"/>
      <c r="Q93" s="1"/>
      <c r="R93" s="42"/>
      <c r="S93" s="1"/>
      <c r="T93" s="91"/>
      <c r="U93" s="138"/>
      <c r="V93" s="44">
        <f t="shared" si="11"/>
        <v>-137290</v>
      </c>
      <c r="W93" s="142"/>
    </row>
    <row r="94" spans="1:23" ht="18.75" customHeight="1">
      <c r="A94" s="110"/>
      <c r="B94" s="118" t="s">
        <v>66</v>
      </c>
      <c r="C94" s="268"/>
      <c r="D94" s="75"/>
      <c r="E94" s="141">
        <f t="shared" si="8"/>
        <v>0</v>
      </c>
      <c r="F94" s="10"/>
      <c r="G94" s="10"/>
      <c r="H94" s="20"/>
      <c r="I94" s="119"/>
      <c r="J94" s="135"/>
      <c r="K94" s="135" t="s">
        <v>108</v>
      </c>
      <c r="L94" s="135">
        <v>39986</v>
      </c>
      <c r="M94" s="135" t="s">
        <v>108</v>
      </c>
      <c r="N94" s="102" t="s">
        <v>13</v>
      </c>
      <c r="O94" s="120"/>
      <c r="P94" s="42"/>
      <c r="Q94" s="1"/>
      <c r="R94" s="42"/>
      <c r="S94" s="1"/>
      <c r="T94" s="91"/>
      <c r="U94" s="138"/>
      <c r="V94" s="44">
        <f t="shared" si="11"/>
        <v>-39986</v>
      </c>
      <c r="W94" s="142"/>
    </row>
    <row r="95" spans="1:23" ht="24.75" customHeight="1">
      <c r="A95" s="110"/>
      <c r="B95" s="118" t="s">
        <v>67</v>
      </c>
      <c r="C95" s="268"/>
      <c r="D95" s="75"/>
      <c r="E95" s="141">
        <f t="shared" si="8"/>
        <v>0</v>
      </c>
      <c r="F95" s="10"/>
      <c r="G95" s="10"/>
      <c r="H95" s="20"/>
      <c r="I95" s="119"/>
      <c r="J95" s="135"/>
      <c r="K95" s="135" t="s">
        <v>108</v>
      </c>
      <c r="L95" s="135"/>
      <c r="M95" s="135" t="s">
        <v>108</v>
      </c>
      <c r="N95" s="102" t="s">
        <v>13</v>
      </c>
      <c r="O95" s="120" t="s">
        <v>106</v>
      </c>
      <c r="P95" s="42"/>
      <c r="Q95" s="1" t="s">
        <v>108</v>
      </c>
      <c r="R95" s="42"/>
      <c r="S95" s="1" t="s">
        <v>108</v>
      </c>
      <c r="T95" s="91"/>
      <c r="U95" s="138" t="s">
        <v>109</v>
      </c>
      <c r="V95" s="44">
        <f t="shared" si="11"/>
        <v>0</v>
      </c>
      <c r="W95" s="142"/>
    </row>
    <row r="96" spans="1:23" ht="42" hidden="1" customHeight="1">
      <c r="A96" s="110"/>
      <c r="B96" s="118" t="s">
        <v>68</v>
      </c>
      <c r="C96" s="268"/>
      <c r="D96" s="75"/>
      <c r="E96" s="141">
        <f t="shared" si="8"/>
        <v>0</v>
      </c>
      <c r="F96" s="10"/>
      <c r="G96" s="11"/>
      <c r="H96" s="20">
        <f t="shared" ref="H96:H115" si="12">R96-G96-F96-E96</f>
        <v>0</v>
      </c>
      <c r="I96" s="119" t="s">
        <v>106</v>
      </c>
      <c r="J96" s="135"/>
      <c r="K96" s="135" t="s">
        <v>108</v>
      </c>
      <c r="L96" s="135"/>
      <c r="M96" s="135" t="s">
        <v>108</v>
      </c>
      <c r="N96" s="102" t="s">
        <v>13</v>
      </c>
      <c r="O96" s="120"/>
      <c r="P96" s="42"/>
      <c r="Q96" s="1"/>
      <c r="R96" s="42"/>
      <c r="S96" s="1"/>
      <c r="T96" s="91"/>
      <c r="U96" s="138"/>
      <c r="V96" s="44">
        <f t="shared" si="11"/>
        <v>0</v>
      </c>
      <c r="W96" s="103"/>
    </row>
    <row r="97" spans="1:23" ht="38.25" hidden="1" customHeight="1">
      <c r="A97" s="110"/>
      <c r="B97" s="118" t="s">
        <v>69</v>
      </c>
      <c r="C97" s="268"/>
      <c r="D97" s="75"/>
      <c r="E97" s="141">
        <f t="shared" si="8"/>
        <v>0</v>
      </c>
      <c r="F97" s="10"/>
      <c r="G97" s="11"/>
      <c r="H97" s="20">
        <f t="shared" si="12"/>
        <v>0</v>
      </c>
      <c r="I97" s="119" t="s">
        <v>106</v>
      </c>
      <c r="J97" s="135"/>
      <c r="K97" s="135" t="s">
        <v>108</v>
      </c>
      <c r="L97" s="135"/>
      <c r="M97" s="135" t="s">
        <v>108</v>
      </c>
      <c r="N97" s="102" t="s">
        <v>13</v>
      </c>
      <c r="O97" s="120"/>
      <c r="P97" s="42"/>
      <c r="Q97" s="1"/>
      <c r="R97" s="42"/>
      <c r="S97" s="1"/>
      <c r="T97" s="91"/>
      <c r="U97" s="138"/>
      <c r="V97" s="44">
        <f t="shared" si="11"/>
        <v>0</v>
      </c>
      <c r="W97" s="103"/>
    </row>
    <row r="98" spans="1:23" ht="19.5" hidden="1" customHeight="1">
      <c r="A98" s="110"/>
      <c r="B98" s="118" t="s">
        <v>70</v>
      </c>
      <c r="C98" s="268"/>
      <c r="D98" s="75"/>
      <c r="E98" s="141">
        <f t="shared" si="8"/>
        <v>0</v>
      </c>
      <c r="F98" s="10"/>
      <c r="G98" s="11"/>
      <c r="H98" s="20">
        <f t="shared" si="12"/>
        <v>0</v>
      </c>
      <c r="I98" s="119" t="s">
        <v>106</v>
      </c>
      <c r="J98" s="135"/>
      <c r="K98" s="135" t="s">
        <v>108</v>
      </c>
      <c r="L98" s="135"/>
      <c r="M98" s="135" t="s">
        <v>108</v>
      </c>
      <c r="N98" s="102" t="s">
        <v>13</v>
      </c>
      <c r="O98" s="120"/>
      <c r="P98" s="42"/>
      <c r="Q98" s="1"/>
      <c r="R98" s="42"/>
      <c r="S98" s="1"/>
      <c r="T98" s="91"/>
      <c r="U98" s="138"/>
      <c r="V98" s="44">
        <f t="shared" si="11"/>
        <v>0</v>
      </c>
      <c r="W98" s="103"/>
    </row>
    <row r="99" spans="1:23" ht="37.5" hidden="1" customHeight="1">
      <c r="A99" s="110"/>
      <c r="B99" s="118" t="s">
        <v>71</v>
      </c>
      <c r="C99" s="268"/>
      <c r="D99" s="75"/>
      <c r="E99" s="141">
        <f t="shared" si="8"/>
        <v>0</v>
      </c>
      <c r="F99" s="10"/>
      <c r="G99" s="11"/>
      <c r="H99" s="20">
        <f t="shared" si="12"/>
        <v>0</v>
      </c>
      <c r="I99" s="119" t="s">
        <v>106</v>
      </c>
      <c r="J99" s="135"/>
      <c r="K99" s="135" t="s">
        <v>108</v>
      </c>
      <c r="L99" s="135"/>
      <c r="M99" s="135" t="s">
        <v>108</v>
      </c>
      <c r="N99" s="102" t="s">
        <v>13</v>
      </c>
      <c r="O99" s="120"/>
      <c r="P99" s="42"/>
      <c r="Q99" s="1"/>
      <c r="R99" s="42"/>
      <c r="S99" s="1"/>
      <c r="T99" s="91"/>
      <c r="U99" s="138"/>
      <c r="V99" s="44">
        <f t="shared" si="11"/>
        <v>0</v>
      </c>
      <c r="W99" s="103"/>
    </row>
    <row r="100" spans="1:23" ht="37.5" hidden="1" customHeight="1">
      <c r="A100" s="110"/>
      <c r="B100" s="118" t="s">
        <v>72</v>
      </c>
      <c r="C100" s="268"/>
      <c r="D100" s="75"/>
      <c r="E100" s="141">
        <f t="shared" si="8"/>
        <v>0</v>
      </c>
      <c r="F100" s="10"/>
      <c r="G100" s="11"/>
      <c r="H100" s="20">
        <f t="shared" si="12"/>
        <v>0</v>
      </c>
      <c r="I100" s="119" t="s">
        <v>106</v>
      </c>
      <c r="J100" s="135"/>
      <c r="K100" s="135" t="s">
        <v>108</v>
      </c>
      <c r="L100" s="135"/>
      <c r="M100" s="135" t="s">
        <v>108</v>
      </c>
      <c r="N100" s="102" t="s">
        <v>13</v>
      </c>
      <c r="O100" s="120"/>
      <c r="P100" s="42"/>
      <c r="Q100" s="1"/>
      <c r="R100" s="42"/>
      <c r="S100" s="1"/>
      <c r="T100" s="91"/>
      <c r="U100" s="138"/>
      <c r="V100" s="44">
        <f t="shared" si="11"/>
        <v>0</v>
      </c>
      <c r="W100" s="103"/>
    </row>
    <row r="101" spans="1:23" ht="38.25" hidden="1" customHeight="1">
      <c r="A101" s="110"/>
      <c r="B101" s="118" t="s">
        <v>73</v>
      </c>
      <c r="C101" s="268"/>
      <c r="D101" s="75"/>
      <c r="E101" s="141">
        <f t="shared" si="8"/>
        <v>0</v>
      </c>
      <c r="F101" s="10"/>
      <c r="G101" s="11"/>
      <c r="H101" s="20">
        <f t="shared" si="12"/>
        <v>0</v>
      </c>
      <c r="I101" s="119" t="s">
        <v>106</v>
      </c>
      <c r="J101" s="135"/>
      <c r="K101" s="135" t="s">
        <v>108</v>
      </c>
      <c r="L101" s="135"/>
      <c r="M101" s="135" t="s">
        <v>108</v>
      </c>
      <c r="N101" s="102" t="s">
        <v>13</v>
      </c>
      <c r="O101" s="120"/>
      <c r="P101" s="42"/>
      <c r="Q101" s="1"/>
      <c r="R101" s="42"/>
      <c r="S101" s="1"/>
      <c r="T101" s="91"/>
      <c r="U101" s="138"/>
      <c r="V101" s="44">
        <f t="shared" si="11"/>
        <v>0</v>
      </c>
      <c r="W101" s="103"/>
    </row>
    <row r="102" spans="1:23" ht="56.25" hidden="1" customHeight="1">
      <c r="A102" s="110"/>
      <c r="B102" s="151" t="s">
        <v>74</v>
      </c>
      <c r="C102" s="268"/>
      <c r="D102" s="75"/>
      <c r="E102" s="141">
        <f t="shared" si="8"/>
        <v>0</v>
      </c>
      <c r="F102" s="10"/>
      <c r="G102" s="11"/>
      <c r="H102" s="20">
        <f t="shared" si="12"/>
        <v>0</v>
      </c>
      <c r="I102" s="119" t="s">
        <v>106</v>
      </c>
      <c r="J102" s="135"/>
      <c r="K102" s="135" t="s">
        <v>108</v>
      </c>
      <c r="L102" s="135"/>
      <c r="M102" s="135" t="s">
        <v>108</v>
      </c>
      <c r="N102" s="102" t="s">
        <v>13</v>
      </c>
      <c r="O102" s="152"/>
      <c r="P102" s="42"/>
      <c r="Q102" s="1"/>
      <c r="R102" s="42"/>
      <c r="S102" s="1"/>
      <c r="T102" s="91"/>
      <c r="U102" s="138"/>
      <c r="V102" s="44">
        <f t="shared" si="11"/>
        <v>0</v>
      </c>
      <c r="W102" s="103"/>
    </row>
    <row r="103" spans="1:23" ht="37.5" hidden="1" customHeight="1">
      <c r="A103" s="110"/>
      <c r="B103" s="151" t="s">
        <v>75</v>
      </c>
      <c r="C103" s="268"/>
      <c r="D103" s="75"/>
      <c r="E103" s="141">
        <f t="shared" si="8"/>
        <v>0</v>
      </c>
      <c r="F103" s="10"/>
      <c r="G103" s="11"/>
      <c r="H103" s="20">
        <f t="shared" si="12"/>
        <v>0</v>
      </c>
      <c r="I103" s="119" t="s">
        <v>106</v>
      </c>
      <c r="J103" s="135"/>
      <c r="K103" s="135" t="s">
        <v>108</v>
      </c>
      <c r="L103" s="135"/>
      <c r="M103" s="135" t="s">
        <v>108</v>
      </c>
      <c r="N103" s="102" t="s">
        <v>13</v>
      </c>
      <c r="O103" s="152"/>
      <c r="P103" s="42"/>
      <c r="Q103" s="1"/>
      <c r="R103" s="42"/>
      <c r="S103" s="1"/>
      <c r="T103" s="91"/>
      <c r="U103" s="138"/>
      <c r="V103" s="44">
        <f t="shared" si="11"/>
        <v>0</v>
      </c>
      <c r="W103" s="103"/>
    </row>
    <row r="104" spans="1:23" ht="37.5" hidden="1" customHeight="1">
      <c r="A104" s="110"/>
      <c r="B104" s="144" t="s">
        <v>76</v>
      </c>
      <c r="C104" s="268"/>
      <c r="D104" s="75"/>
      <c r="E104" s="141">
        <f t="shared" si="8"/>
        <v>0</v>
      </c>
      <c r="F104" s="10"/>
      <c r="G104" s="11"/>
      <c r="H104" s="20">
        <f t="shared" si="12"/>
        <v>0</v>
      </c>
      <c r="I104" s="119" t="s">
        <v>106</v>
      </c>
      <c r="J104" s="135"/>
      <c r="K104" s="135" t="s">
        <v>108</v>
      </c>
      <c r="L104" s="135"/>
      <c r="M104" s="135" t="s">
        <v>108</v>
      </c>
      <c r="N104" s="102" t="s">
        <v>13</v>
      </c>
      <c r="O104" s="146"/>
      <c r="P104" s="42"/>
      <c r="Q104" s="1"/>
      <c r="R104" s="42"/>
      <c r="S104" s="1"/>
      <c r="T104" s="91"/>
      <c r="U104" s="138"/>
      <c r="V104" s="44">
        <f t="shared" si="11"/>
        <v>0</v>
      </c>
      <c r="W104" s="103"/>
    </row>
    <row r="105" spans="1:23" ht="19.5" hidden="1" customHeight="1">
      <c r="A105" s="110"/>
      <c r="B105" s="144" t="s">
        <v>77</v>
      </c>
      <c r="C105" s="268"/>
      <c r="D105" s="75"/>
      <c r="E105" s="141">
        <f t="shared" si="8"/>
        <v>0</v>
      </c>
      <c r="F105" s="10"/>
      <c r="G105" s="11"/>
      <c r="H105" s="20">
        <f t="shared" si="12"/>
        <v>0</v>
      </c>
      <c r="I105" s="119" t="s">
        <v>106</v>
      </c>
      <c r="J105" s="135"/>
      <c r="K105" s="135" t="s">
        <v>108</v>
      </c>
      <c r="L105" s="135"/>
      <c r="M105" s="135" t="s">
        <v>108</v>
      </c>
      <c r="N105" s="102" t="s">
        <v>13</v>
      </c>
      <c r="O105" s="146"/>
      <c r="P105" s="42"/>
      <c r="Q105" s="1"/>
      <c r="R105" s="42"/>
      <c r="S105" s="1"/>
      <c r="T105" s="91"/>
      <c r="U105" s="138"/>
      <c r="V105" s="44">
        <f t="shared" si="11"/>
        <v>0</v>
      </c>
      <c r="W105" s="103"/>
    </row>
    <row r="106" spans="1:23" ht="40.5" hidden="1" customHeight="1">
      <c r="A106" s="110"/>
      <c r="B106" s="151" t="s">
        <v>78</v>
      </c>
      <c r="C106" s="268"/>
      <c r="D106" s="75"/>
      <c r="E106" s="141">
        <f t="shared" si="8"/>
        <v>0</v>
      </c>
      <c r="F106" s="10"/>
      <c r="G106" s="11"/>
      <c r="H106" s="20">
        <f t="shared" si="12"/>
        <v>0</v>
      </c>
      <c r="I106" s="119" t="s">
        <v>106</v>
      </c>
      <c r="J106" s="135"/>
      <c r="K106" s="135" t="s">
        <v>108</v>
      </c>
      <c r="L106" s="135"/>
      <c r="M106" s="135" t="s">
        <v>108</v>
      </c>
      <c r="N106" s="102" t="s">
        <v>13</v>
      </c>
      <c r="O106" s="152"/>
      <c r="P106" s="42"/>
      <c r="Q106" s="1"/>
      <c r="R106" s="42"/>
      <c r="S106" s="1"/>
      <c r="T106" s="91"/>
      <c r="U106" s="138"/>
      <c r="V106" s="44">
        <f t="shared" si="11"/>
        <v>0</v>
      </c>
      <c r="W106" s="103"/>
    </row>
    <row r="107" spans="1:23" ht="59.25" hidden="1" customHeight="1">
      <c r="A107" s="110"/>
      <c r="B107" s="111" t="s">
        <v>79</v>
      </c>
      <c r="C107" s="268"/>
      <c r="D107" s="75"/>
      <c r="E107" s="141">
        <f t="shared" si="8"/>
        <v>0</v>
      </c>
      <c r="F107" s="10"/>
      <c r="G107" s="11"/>
      <c r="H107" s="20">
        <f t="shared" si="12"/>
        <v>0</v>
      </c>
      <c r="I107" s="119" t="s">
        <v>106</v>
      </c>
      <c r="J107" s="135"/>
      <c r="K107" s="135" t="s">
        <v>108</v>
      </c>
      <c r="L107" s="135"/>
      <c r="M107" s="135" t="s">
        <v>108</v>
      </c>
      <c r="N107" s="102" t="s">
        <v>13</v>
      </c>
      <c r="O107" s="114"/>
      <c r="P107" s="42"/>
      <c r="Q107" s="1"/>
      <c r="R107" s="42"/>
      <c r="S107" s="1"/>
      <c r="T107" s="91"/>
      <c r="U107" s="138"/>
      <c r="V107" s="44">
        <f t="shared" si="11"/>
        <v>0</v>
      </c>
      <c r="W107" s="103"/>
    </row>
    <row r="108" spans="1:23" ht="59.25" hidden="1" customHeight="1">
      <c r="A108" s="110"/>
      <c r="B108" s="111" t="s">
        <v>80</v>
      </c>
      <c r="C108" s="268"/>
      <c r="D108" s="75"/>
      <c r="E108" s="141">
        <f t="shared" si="8"/>
        <v>0</v>
      </c>
      <c r="F108" s="10"/>
      <c r="G108" s="11"/>
      <c r="H108" s="20">
        <f t="shared" si="12"/>
        <v>0</v>
      </c>
      <c r="I108" s="119" t="s">
        <v>106</v>
      </c>
      <c r="J108" s="135"/>
      <c r="K108" s="135" t="s">
        <v>108</v>
      </c>
      <c r="L108" s="135"/>
      <c r="M108" s="135" t="s">
        <v>108</v>
      </c>
      <c r="N108" s="102" t="s">
        <v>13</v>
      </c>
      <c r="O108" s="114"/>
      <c r="P108" s="42"/>
      <c r="Q108" s="1"/>
      <c r="R108" s="42"/>
      <c r="S108" s="1"/>
      <c r="T108" s="91"/>
      <c r="U108" s="138"/>
      <c r="V108" s="44">
        <f t="shared" si="11"/>
        <v>0</v>
      </c>
      <c r="W108" s="103"/>
    </row>
    <row r="109" spans="1:23" s="161" customFormat="1" ht="38.25" hidden="1" customHeight="1">
      <c r="A109" s="153"/>
      <c r="B109" s="154" t="s">
        <v>81</v>
      </c>
      <c r="C109" s="268"/>
      <c r="D109" s="75"/>
      <c r="E109" s="141">
        <f t="shared" si="8"/>
        <v>0</v>
      </c>
      <c r="F109" s="10"/>
      <c r="G109" s="11"/>
      <c r="H109" s="20">
        <f t="shared" si="12"/>
        <v>0</v>
      </c>
      <c r="I109" s="119" t="s">
        <v>106</v>
      </c>
      <c r="J109" s="155"/>
      <c r="K109" s="135" t="s">
        <v>108</v>
      </c>
      <c r="L109" s="155"/>
      <c r="M109" s="135" t="s">
        <v>108</v>
      </c>
      <c r="N109" s="102" t="s">
        <v>13</v>
      </c>
      <c r="O109" s="156"/>
      <c r="P109" s="157"/>
      <c r="Q109" s="3"/>
      <c r="R109" s="157"/>
      <c r="S109" s="3"/>
      <c r="T109" s="158"/>
      <c r="U109" s="159"/>
      <c r="V109" s="44">
        <f t="shared" si="11"/>
        <v>0</v>
      </c>
      <c r="W109" s="160"/>
    </row>
    <row r="110" spans="1:23" ht="75" hidden="1" customHeight="1">
      <c r="A110" s="110"/>
      <c r="B110" s="151" t="s">
        <v>82</v>
      </c>
      <c r="C110" s="268"/>
      <c r="D110" s="75"/>
      <c r="E110" s="141">
        <f t="shared" si="8"/>
        <v>0</v>
      </c>
      <c r="F110" s="10"/>
      <c r="G110" s="11"/>
      <c r="H110" s="20">
        <f t="shared" si="12"/>
        <v>0</v>
      </c>
      <c r="I110" s="119" t="s">
        <v>106</v>
      </c>
      <c r="J110" s="135"/>
      <c r="K110" s="135" t="s">
        <v>108</v>
      </c>
      <c r="L110" s="135"/>
      <c r="M110" s="135" t="s">
        <v>108</v>
      </c>
      <c r="N110" s="102" t="s">
        <v>13</v>
      </c>
      <c r="O110" s="152"/>
      <c r="P110" s="42"/>
      <c r="Q110" s="1"/>
      <c r="R110" s="42"/>
      <c r="S110" s="1"/>
      <c r="T110" s="91"/>
      <c r="U110" s="138"/>
      <c r="V110" s="44">
        <f t="shared" si="11"/>
        <v>0</v>
      </c>
      <c r="W110" s="103"/>
    </row>
    <row r="111" spans="1:23" ht="75" hidden="1" customHeight="1">
      <c r="A111" s="110"/>
      <c r="B111" s="151" t="s">
        <v>83</v>
      </c>
      <c r="C111" s="268"/>
      <c r="D111" s="75"/>
      <c r="E111" s="141">
        <f t="shared" si="8"/>
        <v>0</v>
      </c>
      <c r="F111" s="10"/>
      <c r="G111" s="11"/>
      <c r="H111" s="20">
        <f t="shared" si="12"/>
        <v>0</v>
      </c>
      <c r="I111" s="119" t="s">
        <v>106</v>
      </c>
      <c r="J111" s="135"/>
      <c r="K111" s="135" t="s">
        <v>108</v>
      </c>
      <c r="L111" s="135"/>
      <c r="M111" s="135" t="s">
        <v>108</v>
      </c>
      <c r="N111" s="102" t="s">
        <v>13</v>
      </c>
      <c r="O111" s="152"/>
      <c r="P111" s="42"/>
      <c r="Q111" s="1"/>
      <c r="R111" s="42"/>
      <c r="S111" s="1"/>
      <c r="T111" s="91"/>
      <c r="U111" s="138"/>
      <c r="V111" s="44">
        <f t="shared" si="11"/>
        <v>0</v>
      </c>
      <c r="W111" s="103"/>
    </row>
    <row r="112" spans="1:23" ht="75" hidden="1" customHeight="1">
      <c r="A112" s="110"/>
      <c r="B112" s="151" t="s">
        <v>84</v>
      </c>
      <c r="C112" s="268"/>
      <c r="D112" s="75"/>
      <c r="E112" s="141">
        <f t="shared" si="8"/>
        <v>0</v>
      </c>
      <c r="F112" s="10"/>
      <c r="G112" s="11"/>
      <c r="H112" s="20">
        <f t="shared" si="12"/>
        <v>0</v>
      </c>
      <c r="I112" s="119" t="s">
        <v>106</v>
      </c>
      <c r="J112" s="135"/>
      <c r="K112" s="135" t="s">
        <v>108</v>
      </c>
      <c r="L112" s="135"/>
      <c r="M112" s="135" t="s">
        <v>108</v>
      </c>
      <c r="N112" s="102" t="s">
        <v>13</v>
      </c>
      <c r="O112" s="152"/>
      <c r="P112" s="42"/>
      <c r="Q112" s="1"/>
      <c r="R112" s="42"/>
      <c r="S112" s="1"/>
      <c r="T112" s="91"/>
      <c r="U112" s="138"/>
      <c r="V112" s="44">
        <f t="shared" si="11"/>
        <v>0</v>
      </c>
      <c r="W112" s="103"/>
    </row>
    <row r="113" spans="1:23" ht="42.75" hidden="1" customHeight="1">
      <c r="A113" s="110"/>
      <c r="B113" s="151" t="s">
        <v>85</v>
      </c>
      <c r="C113" s="268"/>
      <c r="D113" s="75"/>
      <c r="E113" s="141">
        <f t="shared" si="8"/>
        <v>0</v>
      </c>
      <c r="F113" s="10"/>
      <c r="G113" s="11"/>
      <c r="H113" s="20">
        <f t="shared" si="12"/>
        <v>0</v>
      </c>
      <c r="I113" s="119" t="s">
        <v>106</v>
      </c>
      <c r="J113" s="135"/>
      <c r="K113" s="135" t="s">
        <v>108</v>
      </c>
      <c r="L113" s="135"/>
      <c r="M113" s="135" t="s">
        <v>108</v>
      </c>
      <c r="N113" s="102" t="s">
        <v>13</v>
      </c>
      <c r="O113" s="152"/>
      <c r="P113" s="42"/>
      <c r="Q113" s="1"/>
      <c r="R113" s="42"/>
      <c r="S113" s="1"/>
      <c r="T113" s="91"/>
      <c r="U113" s="138"/>
      <c r="V113" s="44">
        <f t="shared" si="11"/>
        <v>0</v>
      </c>
      <c r="W113" s="103"/>
    </row>
    <row r="114" spans="1:23" s="161" customFormat="1" ht="24.75" hidden="1" customHeight="1">
      <c r="A114" s="153"/>
      <c r="B114" s="162" t="s">
        <v>86</v>
      </c>
      <c r="C114" s="268"/>
      <c r="D114" s="75"/>
      <c r="E114" s="141">
        <f t="shared" si="8"/>
        <v>0</v>
      </c>
      <c r="F114" s="10"/>
      <c r="G114" s="11"/>
      <c r="H114" s="20">
        <f t="shared" si="12"/>
        <v>0</v>
      </c>
      <c r="I114" s="119" t="s">
        <v>106</v>
      </c>
      <c r="J114" s="155"/>
      <c r="K114" s="135" t="s">
        <v>108</v>
      </c>
      <c r="L114" s="155"/>
      <c r="M114" s="135" t="s">
        <v>108</v>
      </c>
      <c r="N114" s="102" t="s">
        <v>13</v>
      </c>
      <c r="O114" s="163"/>
      <c r="P114" s="157"/>
      <c r="Q114" s="3"/>
      <c r="R114" s="157"/>
      <c r="S114" s="3"/>
      <c r="T114" s="158"/>
      <c r="U114" s="159"/>
      <c r="V114" s="44">
        <f t="shared" si="11"/>
        <v>0</v>
      </c>
      <c r="W114" s="160"/>
    </row>
    <row r="115" spans="1:23" ht="19.5" hidden="1" customHeight="1">
      <c r="A115" s="110"/>
      <c r="B115" s="118" t="s">
        <v>87</v>
      </c>
      <c r="C115" s="268"/>
      <c r="D115" s="75"/>
      <c r="E115" s="141">
        <f t="shared" si="8"/>
        <v>0</v>
      </c>
      <c r="F115" s="10"/>
      <c r="G115" s="11"/>
      <c r="H115" s="20">
        <f t="shared" si="12"/>
        <v>0</v>
      </c>
      <c r="I115" s="119" t="s">
        <v>106</v>
      </c>
      <c r="J115" s="135"/>
      <c r="K115" s="135" t="s">
        <v>108</v>
      </c>
      <c r="L115" s="135"/>
      <c r="M115" s="135" t="s">
        <v>108</v>
      </c>
      <c r="N115" s="102" t="s">
        <v>13</v>
      </c>
      <c r="O115" s="120"/>
      <c r="P115" s="42"/>
      <c r="Q115" s="1"/>
      <c r="R115" s="42"/>
      <c r="S115" s="1"/>
      <c r="T115" s="91"/>
      <c r="U115" s="138"/>
      <c r="V115" s="44">
        <f t="shared" si="11"/>
        <v>0</v>
      </c>
      <c r="W115" s="103"/>
    </row>
    <row r="116" spans="1:23" ht="19.5" customHeight="1">
      <c r="A116" s="110"/>
      <c r="B116" s="164" t="s">
        <v>159</v>
      </c>
      <c r="C116" s="268"/>
      <c r="D116" s="75"/>
      <c r="E116" s="141">
        <f t="shared" si="8"/>
        <v>0</v>
      </c>
      <c r="F116" s="10"/>
      <c r="G116" s="11"/>
      <c r="H116" s="20"/>
      <c r="I116" s="119" t="s">
        <v>106</v>
      </c>
      <c r="J116" s="135">
        <v>12</v>
      </c>
      <c r="K116" s="135" t="s">
        <v>108</v>
      </c>
      <c r="L116" s="135">
        <v>181</v>
      </c>
      <c r="M116" s="135" t="s">
        <v>108</v>
      </c>
      <c r="N116" s="102" t="s">
        <v>13</v>
      </c>
      <c r="O116" s="120"/>
      <c r="P116" s="42"/>
      <c r="Q116" s="1"/>
      <c r="R116" s="42"/>
      <c r="S116" s="1"/>
      <c r="T116" s="91"/>
      <c r="U116" s="138"/>
      <c r="V116" s="44">
        <f t="shared" si="11"/>
        <v>-181</v>
      </c>
      <c r="W116" s="103"/>
    </row>
    <row r="117" spans="1:23" ht="19.5" customHeight="1">
      <c r="A117" s="110"/>
      <c r="B117" s="164" t="s">
        <v>160</v>
      </c>
      <c r="C117" s="268"/>
      <c r="D117" s="75"/>
      <c r="E117" s="141">
        <f t="shared" si="8"/>
        <v>0</v>
      </c>
      <c r="F117" s="10"/>
      <c r="G117" s="11"/>
      <c r="H117" s="20"/>
      <c r="I117" s="119" t="s">
        <v>106</v>
      </c>
      <c r="J117" s="135">
        <v>19</v>
      </c>
      <c r="K117" s="135" t="s">
        <v>108</v>
      </c>
      <c r="L117" s="135">
        <v>1593</v>
      </c>
      <c r="M117" s="135" t="s">
        <v>108</v>
      </c>
      <c r="N117" s="102" t="s">
        <v>13</v>
      </c>
      <c r="O117" s="120"/>
      <c r="P117" s="42"/>
      <c r="Q117" s="1"/>
      <c r="R117" s="42"/>
      <c r="S117" s="1"/>
      <c r="T117" s="91"/>
      <c r="U117" s="138"/>
      <c r="V117" s="44">
        <f t="shared" si="11"/>
        <v>-1593</v>
      </c>
      <c r="W117" s="103"/>
    </row>
    <row r="118" spans="1:23" ht="19.5" customHeight="1">
      <c r="A118" s="110"/>
      <c r="B118" s="164" t="s">
        <v>161</v>
      </c>
      <c r="C118" s="268"/>
      <c r="D118" s="75"/>
      <c r="E118" s="141">
        <f t="shared" si="8"/>
        <v>0</v>
      </c>
      <c r="F118" s="10"/>
      <c r="G118" s="11"/>
      <c r="H118" s="20"/>
      <c r="I118" s="119"/>
      <c r="J118" s="135"/>
      <c r="K118" s="135" t="s">
        <v>108</v>
      </c>
      <c r="L118" s="135">
        <v>67473</v>
      </c>
      <c r="M118" s="135" t="s">
        <v>108</v>
      </c>
      <c r="N118" s="102" t="s">
        <v>13</v>
      </c>
      <c r="O118" s="120"/>
      <c r="P118" s="42"/>
      <c r="Q118" s="1"/>
      <c r="R118" s="42"/>
      <c r="S118" s="1"/>
      <c r="T118" s="91"/>
      <c r="U118" s="138"/>
      <c r="V118" s="44">
        <f t="shared" si="11"/>
        <v>-67473</v>
      </c>
      <c r="W118" s="103"/>
    </row>
    <row r="119" spans="1:23" ht="19.5" customHeight="1">
      <c r="A119" s="110"/>
      <c r="B119" s="164" t="s">
        <v>67</v>
      </c>
      <c r="C119" s="268"/>
      <c r="D119" s="75"/>
      <c r="E119" s="141">
        <f t="shared" si="8"/>
        <v>0</v>
      </c>
      <c r="F119" s="10"/>
      <c r="G119" s="11"/>
      <c r="H119" s="20"/>
      <c r="I119" s="119" t="s">
        <v>106</v>
      </c>
      <c r="J119" s="135">
        <v>40</v>
      </c>
      <c r="K119" s="135" t="s">
        <v>108</v>
      </c>
      <c r="L119" s="135">
        <v>3522</v>
      </c>
      <c r="M119" s="135" t="s">
        <v>108</v>
      </c>
      <c r="N119" s="102" t="s">
        <v>13</v>
      </c>
      <c r="O119" s="120"/>
      <c r="P119" s="42"/>
      <c r="Q119" s="1"/>
      <c r="R119" s="42"/>
      <c r="S119" s="1"/>
      <c r="T119" s="91"/>
      <c r="U119" s="138"/>
      <c r="V119" s="44">
        <f t="shared" si="11"/>
        <v>-3522</v>
      </c>
      <c r="W119" s="103"/>
    </row>
    <row r="120" spans="1:23" ht="19.5" customHeight="1">
      <c r="A120" s="110"/>
      <c r="B120" s="164" t="s">
        <v>61</v>
      </c>
      <c r="C120" s="268"/>
      <c r="D120" s="75"/>
      <c r="E120" s="141">
        <f t="shared" si="8"/>
        <v>0</v>
      </c>
      <c r="F120" s="10"/>
      <c r="G120" s="11"/>
      <c r="H120" s="20"/>
      <c r="I120" s="119" t="s">
        <v>106</v>
      </c>
      <c r="J120" s="135">
        <v>10</v>
      </c>
      <c r="K120" s="135" t="s">
        <v>108</v>
      </c>
      <c r="L120" s="135">
        <v>334</v>
      </c>
      <c r="M120" s="135" t="s">
        <v>108</v>
      </c>
      <c r="N120" s="102" t="s">
        <v>13</v>
      </c>
      <c r="O120" s="120"/>
      <c r="P120" s="42"/>
      <c r="Q120" s="1"/>
      <c r="R120" s="42"/>
      <c r="S120" s="1"/>
      <c r="T120" s="91"/>
      <c r="U120" s="138"/>
      <c r="V120" s="44">
        <f t="shared" si="11"/>
        <v>-334</v>
      </c>
      <c r="W120" s="103"/>
    </row>
    <row r="121" spans="1:23" ht="19.5" customHeight="1">
      <c r="A121" s="110"/>
      <c r="B121" s="165" t="str">
        <f>[29]инвест!$B$106</f>
        <v>Приобретение мебели для ТЧЭ Екибастуз</v>
      </c>
      <c r="C121" s="268"/>
      <c r="D121" s="75"/>
      <c r="E121" s="141">
        <f t="shared" si="8"/>
        <v>0</v>
      </c>
      <c r="F121" s="10"/>
      <c r="G121" s="11"/>
      <c r="H121" s="20"/>
      <c r="I121" s="119"/>
      <c r="J121" s="135"/>
      <c r="K121" s="135" t="s">
        <v>108</v>
      </c>
      <c r="L121" s="135">
        <v>5935</v>
      </c>
      <c r="M121" s="135" t="s">
        <v>108</v>
      </c>
      <c r="N121" s="102" t="s">
        <v>13</v>
      </c>
      <c r="O121" s="120"/>
      <c r="P121" s="42"/>
      <c r="Q121" s="1"/>
      <c r="R121" s="42"/>
      <c r="S121" s="1"/>
      <c r="T121" s="91"/>
      <c r="U121" s="138"/>
      <c r="V121" s="44">
        <f>R121-L121</f>
        <v>-5935</v>
      </c>
      <c r="W121" s="103"/>
    </row>
    <row r="122" spans="1:23" s="172" customFormat="1" ht="78.75" customHeight="1" collapsed="1">
      <c r="A122" s="106">
        <v>5</v>
      </c>
      <c r="B122" s="166" t="s">
        <v>88</v>
      </c>
      <c r="C122" s="268"/>
      <c r="D122" s="75"/>
      <c r="E122" s="141">
        <f t="shared" si="8"/>
        <v>210684</v>
      </c>
      <c r="F122" s="16">
        <f>SUM(F123:F127)</f>
        <v>0</v>
      </c>
      <c r="G122" s="16">
        <f>SUM(G123:G127)</f>
        <v>0</v>
      </c>
      <c r="H122" s="17">
        <f>SUM(H123:H127)</f>
        <v>0</v>
      </c>
      <c r="I122" s="167"/>
      <c r="J122" s="168">
        <f>J123+J124+J125+J126+J127</f>
        <v>17.5</v>
      </c>
      <c r="K122" s="135" t="s">
        <v>108</v>
      </c>
      <c r="L122" s="169">
        <f>L123+L124+L125+L126+L127</f>
        <v>1410845.5720000002</v>
      </c>
      <c r="M122" s="135" t="s">
        <v>108</v>
      </c>
      <c r="N122" s="102" t="s">
        <v>13</v>
      </c>
      <c r="O122" s="137" t="s">
        <v>106</v>
      </c>
      <c r="P122" s="170">
        <f>P123+P124+P125+P127</f>
        <v>3</v>
      </c>
      <c r="Q122" s="1" t="s">
        <v>108</v>
      </c>
      <c r="R122" s="169">
        <f>R123+R124+R125+R126+R127</f>
        <v>210684</v>
      </c>
      <c r="S122" s="1" t="s">
        <v>108</v>
      </c>
      <c r="T122" s="91" t="s">
        <v>13</v>
      </c>
      <c r="U122" s="171"/>
      <c r="V122" s="45">
        <f>R122-L122</f>
        <v>-1200161.5720000002</v>
      </c>
      <c r="W122" s="117"/>
    </row>
    <row r="123" spans="1:23" ht="31.5" customHeight="1">
      <c r="A123" s="110"/>
      <c r="B123" s="134" t="s">
        <v>89</v>
      </c>
      <c r="C123" s="268"/>
      <c r="D123" s="75"/>
      <c r="E123" s="141">
        <f t="shared" si="8"/>
        <v>175157</v>
      </c>
      <c r="F123" s="50"/>
      <c r="G123" s="18"/>
      <c r="H123" s="20"/>
      <c r="I123" s="141" t="s">
        <v>106</v>
      </c>
      <c r="J123" s="135">
        <f>[29]инвест!$BO$122</f>
        <v>9</v>
      </c>
      <c r="K123" s="135" t="s">
        <v>108</v>
      </c>
      <c r="L123" s="101">
        <v>797809</v>
      </c>
      <c r="M123" s="135" t="s">
        <v>108</v>
      </c>
      <c r="N123" s="102" t="s">
        <v>13</v>
      </c>
      <c r="O123" s="137" t="s">
        <v>106</v>
      </c>
      <c r="P123" s="42">
        <v>2</v>
      </c>
      <c r="Q123" s="1" t="s">
        <v>108</v>
      </c>
      <c r="R123" s="42">
        <v>175157</v>
      </c>
      <c r="S123" s="1" t="s">
        <v>108</v>
      </c>
      <c r="T123" s="91" t="s">
        <v>13</v>
      </c>
      <c r="U123" s="138" t="s">
        <v>109</v>
      </c>
      <c r="V123" s="44">
        <f t="shared" ref="V123:V136" si="13">R123-L123</f>
        <v>-622652</v>
      </c>
      <c r="W123" s="103"/>
    </row>
    <row r="124" spans="1:23" ht="26.25" customHeight="1">
      <c r="A124" s="110"/>
      <c r="B124" s="134" t="s">
        <v>90</v>
      </c>
      <c r="C124" s="268"/>
      <c r="D124" s="75"/>
      <c r="E124" s="141">
        <f t="shared" si="8"/>
        <v>0</v>
      </c>
      <c r="F124" s="51"/>
      <c r="G124" s="18"/>
      <c r="H124" s="20"/>
      <c r="I124" s="141" t="s">
        <v>106</v>
      </c>
      <c r="J124" s="135">
        <f>[29]инвест!$BO$123</f>
        <v>2</v>
      </c>
      <c r="K124" s="135" t="s">
        <v>108</v>
      </c>
      <c r="L124" s="101">
        <v>90304.572</v>
      </c>
      <c r="M124" s="135" t="s">
        <v>108</v>
      </c>
      <c r="N124" s="102" t="s">
        <v>13</v>
      </c>
      <c r="O124" s="137" t="s">
        <v>106</v>
      </c>
      <c r="P124" s="42"/>
      <c r="Q124" s="1" t="s">
        <v>108</v>
      </c>
      <c r="R124" s="42"/>
      <c r="S124" s="1" t="s">
        <v>108</v>
      </c>
      <c r="T124" s="91"/>
      <c r="U124" s="138" t="s">
        <v>109</v>
      </c>
      <c r="V124" s="44">
        <f t="shared" si="13"/>
        <v>-90304.572</v>
      </c>
      <c r="W124" s="117"/>
    </row>
    <row r="125" spans="1:23" ht="28.5" customHeight="1">
      <c r="A125" s="110"/>
      <c r="B125" s="134" t="s">
        <v>91</v>
      </c>
      <c r="C125" s="268"/>
      <c r="D125" s="75"/>
      <c r="E125" s="141">
        <f t="shared" si="8"/>
        <v>35527</v>
      </c>
      <c r="F125" s="50"/>
      <c r="G125" s="19"/>
      <c r="H125" s="20"/>
      <c r="I125" s="141" t="s">
        <v>106</v>
      </c>
      <c r="J125" s="135">
        <f>[29]инвест!$BO$124</f>
        <v>3</v>
      </c>
      <c r="K125" s="135" t="s">
        <v>108</v>
      </c>
      <c r="L125" s="101">
        <v>119718</v>
      </c>
      <c r="M125" s="135" t="s">
        <v>108</v>
      </c>
      <c r="N125" s="102" t="s">
        <v>13</v>
      </c>
      <c r="O125" s="137" t="s">
        <v>106</v>
      </c>
      <c r="P125" s="42">
        <v>1</v>
      </c>
      <c r="Q125" s="1" t="s">
        <v>108</v>
      </c>
      <c r="R125" s="42">
        <v>35527</v>
      </c>
      <c r="S125" s="1" t="s">
        <v>108</v>
      </c>
      <c r="T125" s="91" t="s">
        <v>13</v>
      </c>
      <c r="U125" s="138" t="s">
        <v>109</v>
      </c>
      <c r="V125" s="44">
        <f t="shared" si="13"/>
        <v>-84191</v>
      </c>
      <c r="W125" s="103"/>
    </row>
    <row r="126" spans="1:23" ht="32.25" hidden="1" customHeight="1">
      <c r="A126" s="110"/>
      <c r="B126" s="134" t="s">
        <v>92</v>
      </c>
      <c r="C126" s="268"/>
      <c r="D126" s="75"/>
      <c r="E126" s="141">
        <f t="shared" si="8"/>
        <v>0</v>
      </c>
      <c r="F126" s="19"/>
      <c r="G126" s="16"/>
      <c r="H126" s="20"/>
      <c r="I126" s="141"/>
      <c r="J126" s="135"/>
      <c r="K126" s="135" t="s">
        <v>108</v>
      </c>
      <c r="L126" s="101">
        <v>0</v>
      </c>
      <c r="M126" s="135" t="s">
        <v>108</v>
      </c>
      <c r="N126" s="102" t="s">
        <v>13</v>
      </c>
      <c r="O126" s="137"/>
      <c r="P126" s="42"/>
      <c r="Q126" s="1" t="s">
        <v>108</v>
      </c>
      <c r="R126" s="42"/>
      <c r="S126" s="1"/>
      <c r="T126" s="91" t="s">
        <v>13</v>
      </c>
      <c r="U126" s="138" t="s">
        <v>109</v>
      </c>
      <c r="V126" s="44">
        <f t="shared" si="13"/>
        <v>0</v>
      </c>
      <c r="W126" s="103"/>
    </row>
    <row r="127" spans="1:23" ht="31.5" customHeight="1">
      <c r="A127" s="110"/>
      <c r="B127" s="134" t="s">
        <v>93</v>
      </c>
      <c r="C127" s="268"/>
      <c r="D127" s="75"/>
      <c r="E127" s="141">
        <f t="shared" si="8"/>
        <v>0</v>
      </c>
      <c r="F127" s="50"/>
      <c r="G127" s="19"/>
      <c r="H127" s="20"/>
      <c r="I127" s="141" t="s">
        <v>106</v>
      </c>
      <c r="J127" s="173">
        <f>[29]инвест!$BO$126</f>
        <v>3.5</v>
      </c>
      <c r="K127" s="135" t="s">
        <v>108</v>
      </c>
      <c r="L127" s="101">
        <v>403014</v>
      </c>
      <c r="M127" s="135" t="s">
        <v>108</v>
      </c>
      <c r="N127" s="102" t="s">
        <v>13</v>
      </c>
      <c r="O127" s="137" t="s">
        <v>106</v>
      </c>
      <c r="P127" s="42"/>
      <c r="Q127" s="1" t="s">
        <v>108</v>
      </c>
      <c r="R127" s="42"/>
      <c r="S127" s="1" t="s">
        <v>108</v>
      </c>
      <c r="T127" s="91"/>
      <c r="U127" s="138" t="s">
        <v>109</v>
      </c>
      <c r="V127" s="44">
        <f t="shared" si="13"/>
        <v>-403014</v>
      </c>
      <c r="W127" s="103"/>
    </row>
    <row r="128" spans="1:23" ht="77.25" customHeight="1">
      <c r="A128" s="110">
        <v>6</v>
      </c>
      <c r="B128" s="105" t="s">
        <v>94</v>
      </c>
      <c r="C128" s="268"/>
      <c r="D128" s="75"/>
      <c r="E128" s="141">
        <f t="shared" si="8"/>
        <v>0</v>
      </c>
      <c r="F128" s="19"/>
      <c r="G128" s="16">
        <f>G129+G130+G131+G132</f>
        <v>0</v>
      </c>
      <c r="H128" s="17">
        <f>H129+H130+H131+H132</f>
        <v>0</v>
      </c>
      <c r="I128" s="96"/>
      <c r="J128" s="135"/>
      <c r="K128" s="135" t="s">
        <v>108</v>
      </c>
      <c r="L128" s="4">
        <f>L129+L130+L131+L132+L133+L134+L135+L136</f>
        <v>64861.938392857141</v>
      </c>
      <c r="M128" s="135" t="s">
        <v>108</v>
      </c>
      <c r="N128" s="102" t="s">
        <v>13</v>
      </c>
      <c r="O128" s="90"/>
      <c r="P128" s="42"/>
      <c r="Q128" s="1" t="s">
        <v>108</v>
      </c>
      <c r="R128" s="4"/>
      <c r="S128" s="1"/>
      <c r="T128" s="91"/>
      <c r="U128" s="174"/>
      <c r="V128" s="44">
        <f t="shared" si="13"/>
        <v>-64861.938392857141</v>
      </c>
      <c r="W128" s="117"/>
    </row>
    <row r="129" spans="1:23" ht="37.5" hidden="1" customHeight="1">
      <c r="A129" s="175"/>
      <c r="B129" s="122" t="s">
        <v>95</v>
      </c>
      <c r="C129" s="268"/>
      <c r="D129" s="75"/>
      <c r="E129" s="141">
        <f t="shared" si="8"/>
        <v>0</v>
      </c>
      <c r="F129" s="19"/>
      <c r="G129" s="19"/>
      <c r="H129" s="20">
        <f>R129-G129-F129-E129</f>
        <v>0</v>
      </c>
      <c r="I129" s="123"/>
      <c r="J129" s="135"/>
      <c r="K129" s="135" t="s">
        <v>108</v>
      </c>
      <c r="L129" s="176"/>
      <c r="M129" s="135" t="s">
        <v>108</v>
      </c>
      <c r="N129" s="102" t="s">
        <v>13</v>
      </c>
      <c r="O129" s="90"/>
      <c r="P129" s="42"/>
      <c r="Q129" s="1" t="s">
        <v>108</v>
      </c>
      <c r="R129" s="42"/>
      <c r="S129" s="1" t="s">
        <v>108</v>
      </c>
      <c r="T129" s="91" t="s">
        <v>13</v>
      </c>
      <c r="U129" s="138" t="s">
        <v>109</v>
      </c>
      <c r="V129" s="44">
        <f t="shared" si="13"/>
        <v>0</v>
      </c>
      <c r="W129" s="142"/>
    </row>
    <row r="130" spans="1:23" ht="37.5" hidden="1" customHeight="1">
      <c r="A130" s="177"/>
      <c r="B130" s="122" t="s">
        <v>96</v>
      </c>
      <c r="C130" s="268"/>
      <c r="D130" s="75"/>
      <c r="E130" s="141">
        <f t="shared" si="8"/>
        <v>0</v>
      </c>
      <c r="F130" s="10"/>
      <c r="G130" s="11"/>
      <c r="H130" s="20">
        <f>R130-G130-F130-E130</f>
        <v>0</v>
      </c>
      <c r="I130" s="123"/>
      <c r="J130" s="135"/>
      <c r="K130" s="135" t="s">
        <v>108</v>
      </c>
      <c r="L130" s="176"/>
      <c r="M130" s="135" t="s">
        <v>108</v>
      </c>
      <c r="N130" s="102" t="s">
        <v>13</v>
      </c>
      <c r="O130" s="90"/>
      <c r="P130" s="42"/>
      <c r="Q130" s="1" t="s">
        <v>108</v>
      </c>
      <c r="R130" s="42"/>
      <c r="S130" s="1" t="s">
        <v>108</v>
      </c>
      <c r="T130" s="91" t="s">
        <v>13</v>
      </c>
      <c r="U130" s="138" t="s">
        <v>109</v>
      </c>
      <c r="V130" s="44">
        <f t="shared" si="13"/>
        <v>0</v>
      </c>
      <c r="W130" s="142"/>
    </row>
    <row r="131" spans="1:23" ht="60.75" hidden="1" customHeight="1">
      <c r="A131" s="177"/>
      <c r="B131" s="122" t="s">
        <v>97</v>
      </c>
      <c r="C131" s="268"/>
      <c r="D131" s="75"/>
      <c r="E131" s="141">
        <f t="shared" si="8"/>
        <v>0</v>
      </c>
      <c r="F131" s="10"/>
      <c r="G131" s="11"/>
      <c r="H131" s="20">
        <f>R131-G131-F131-E131</f>
        <v>0</v>
      </c>
      <c r="I131" s="123"/>
      <c r="J131" s="135"/>
      <c r="K131" s="135" t="s">
        <v>108</v>
      </c>
      <c r="L131" s="176"/>
      <c r="M131" s="135" t="s">
        <v>108</v>
      </c>
      <c r="N131" s="102" t="s">
        <v>13</v>
      </c>
      <c r="O131" s="90"/>
      <c r="P131" s="42"/>
      <c r="Q131" s="1" t="s">
        <v>108</v>
      </c>
      <c r="R131" s="42"/>
      <c r="S131" s="1" t="s">
        <v>108</v>
      </c>
      <c r="T131" s="91" t="s">
        <v>13</v>
      </c>
      <c r="U131" s="138" t="s">
        <v>109</v>
      </c>
      <c r="V131" s="44">
        <f t="shared" si="13"/>
        <v>0</v>
      </c>
      <c r="W131" s="117"/>
    </row>
    <row r="132" spans="1:23" ht="60.75" hidden="1" customHeight="1">
      <c r="A132" s="178"/>
      <c r="B132" s="179" t="s">
        <v>98</v>
      </c>
      <c r="C132" s="268"/>
      <c r="D132" s="75"/>
      <c r="E132" s="141">
        <f t="shared" si="8"/>
        <v>0</v>
      </c>
      <c r="F132" s="10"/>
      <c r="G132" s="11"/>
      <c r="H132" s="20">
        <f>R132-G132-F132-E132</f>
        <v>0</v>
      </c>
      <c r="I132" s="180"/>
      <c r="J132" s="181"/>
      <c r="K132" s="135" t="s">
        <v>108</v>
      </c>
      <c r="L132" s="182"/>
      <c r="M132" s="181" t="s">
        <v>108</v>
      </c>
      <c r="N132" s="183" t="s">
        <v>13</v>
      </c>
      <c r="O132" s="184"/>
      <c r="P132" s="185"/>
      <c r="Q132" s="186" t="s">
        <v>108</v>
      </c>
      <c r="R132" s="185"/>
      <c r="S132" s="186" t="s">
        <v>108</v>
      </c>
      <c r="T132" s="187" t="s">
        <v>13</v>
      </c>
      <c r="U132" s="188" t="s">
        <v>109</v>
      </c>
      <c r="V132" s="44">
        <f t="shared" si="13"/>
        <v>0</v>
      </c>
      <c r="W132" s="189"/>
    </row>
    <row r="133" spans="1:23" ht="26.25" customHeight="1">
      <c r="A133" s="178"/>
      <c r="B133" s="115" t="s">
        <v>162</v>
      </c>
      <c r="C133" s="28"/>
      <c r="D133" s="75"/>
      <c r="E133" s="141">
        <f t="shared" si="8"/>
        <v>0</v>
      </c>
      <c r="F133" s="10"/>
      <c r="G133" s="11"/>
      <c r="H133" s="20"/>
      <c r="I133" s="180"/>
      <c r="J133" s="181"/>
      <c r="K133" s="135" t="s">
        <v>108</v>
      </c>
      <c r="L133" s="182">
        <v>20319.938392857141</v>
      </c>
      <c r="M133" s="181" t="s">
        <v>108</v>
      </c>
      <c r="N133" s="183" t="s">
        <v>13</v>
      </c>
      <c r="O133" s="184"/>
      <c r="P133" s="185"/>
      <c r="Q133" s="186"/>
      <c r="R133" s="185"/>
      <c r="S133" s="186"/>
      <c r="T133" s="187"/>
      <c r="U133" s="188"/>
      <c r="V133" s="44">
        <f t="shared" si="13"/>
        <v>-20319.938392857141</v>
      </c>
      <c r="W133" s="189"/>
    </row>
    <row r="134" spans="1:23" ht="26.25" hidden="1" customHeight="1">
      <c r="A134" s="178"/>
      <c r="B134" s="190" t="s">
        <v>163</v>
      </c>
      <c r="C134" s="28"/>
      <c r="D134" s="75"/>
      <c r="E134" s="141">
        <f t="shared" si="8"/>
        <v>0</v>
      </c>
      <c r="F134" s="10"/>
      <c r="G134" s="11"/>
      <c r="H134" s="20"/>
      <c r="I134" s="180"/>
      <c r="J134" s="181"/>
      <c r="K134" s="135" t="s">
        <v>108</v>
      </c>
      <c r="L134" s="182">
        <v>0</v>
      </c>
      <c r="M134" s="181" t="s">
        <v>108</v>
      </c>
      <c r="N134" s="183" t="s">
        <v>13</v>
      </c>
      <c r="O134" s="184"/>
      <c r="P134" s="185"/>
      <c r="Q134" s="186"/>
      <c r="R134" s="185"/>
      <c r="S134" s="186"/>
      <c r="T134" s="187"/>
      <c r="U134" s="188"/>
      <c r="V134" s="44">
        <f t="shared" si="13"/>
        <v>0</v>
      </c>
      <c r="W134" s="189"/>
    </row>
    <row r="135" spans="1:23" ht="39.75" customHeight="1">
      <c r="A135" s="178"/>
      <c r="B135" s="190" t="s">
        <v>164</v>
      </c>
      <c r="C135" s="28"/>
      <c r="D135" s="75"/>
      <c r="E135" s="141">
        <f t="shared" si="8"/>
        <v>0</v>
      </c>
      <c r="F135" s="10"/>
      <c r="G135" s="11"/>
      <c r="H135" s="20"/>
      <c r="I135" s="180"/>
      <c r="J135" s="181"/>
      <c r="K135" s="135" t="s">
        <v>108</v>
      </c>
      <c r="L135" s="182">
        <v>39381</v>
      </c>
      <c r="M135" s="181" t="s">
        <v>108</v>
      </c>
      <c r="N135" s="183" t="s">
        <v>13</v>
      </c>
      <c r="O135" s="184"/>
      <c r="P135" s="185"/>
      <c r="Q135" s="186"/>
      <c r="R135" s="185"/>
      <c r="S135" s="186"/>
      <c r="T135" s="187"/>
      <c r="U135" s="188"/>
      <c r="V135" s="44">
        <f t="shared" si="13"/>
        <v>-39381</v>
      </c>
      <c r="W135" s="189"/>
    </row>
    <row r="136" spans="1:23" ht="47.25" customHeight="1" thickBot="1">
      <c r="A136" s="220"/>
      <c r="B136" s="221" t="s">
        <v>165</v>
      </c>
      <c r="C136" s="222"/>
      <c r="D136" s="191"/>
      <c r="E136" s="223">
        <f t="shared" si="8"/>
        <v>0</v>
      </c>
      <c r="F136" s="21"/>
      <c r="G136" s="22"/>
      <c r="H136" s="23"/>
      <c r="I136" s="224"/>
      <c r="J136" s="225"/>
      <c r="K136" s="225" t="s">
        <v>108</v>
      </c>
      <c r="L136" s="226">
        <v>5161</v>
      </c>
      <c r="M136" s="225" t="s">
        <v>108</v>
      </c>
      <c r="N136" s="227" t="s">
        <v>13</v>
      </c>
      <c r="O136" s="192"/>
      <c r="P136" s="5"/>
      <c r="Q136" s="193"/>
      <c r="R136" s="5"/>
      <c r="S136" s="193"/>
      <c r="T136" s="194"/>
      <c r="U136" s="228"/>
      <c r="V136" s="229">
        <f t="shared" si="13"/>
        <v>-5161</v>
      </c>
      <c r="W136" s="195"/>
    </row>
    <row r="137" spans="1:23" ht="26.25" hidden="1" customHeight="1">
      <c r="A137" s="212"/>
      <c r="B137" s="218"/>
      <c r="C137" s="53"/>
      <c r="D137" s="53"/>
      <c r="E137" s="52"/>
      <c r="F137" s="52"/>
      <c r="G137" s="53"/>
      <c r="H137" s="52"/>
      <c r="I137" s="218"/>
      <c r="J137" s="198"/>
      <c r="K137" s="198"/>
      <c r="L137" s="219"/>
      <c r="M137" s="198"/>
      <c r="N137" s="197"/>
      <c r="O137" s="197"/>
      <c r="P137" s="197"/>
      <c r="Q137" s="198"/>
      <c r="R137" s="197"/>
      <c r="S137" s="198"/>
      <c r="T137" s="197"/>
      <c r="U137" s="198"/>
      <c r="V137" s="197"/>
      <c r="W137" s="199"/>
    </row>
    <row r="138" spans="1:23" ht="23.25" hidden="1" customHeight="1">
      <c r="A138" s="2"/>
      <c r="B138" s="196" t="s">
        <v>120</v>
      </c>
      <c r="C138" s="11"/>
      <c r="D138" s="11"/>
      <c r="E138" s="10"/>
      <c r="F138" s="10"/>
      <c r="G138" s="11"/>
      <c r="H138" s="10"/>
      <c r="I138" s="196"/>
      <c r="J138" s="1"/>
      <c r="K138" s="1"/>
      <c r="L138" s="176"/>
      <c r="M138" s="1"/>
      <c r="N138" s="39"/>
      <c r="O138" s="39"/>
      <c r="P138" s="39"/>
      <c r="Q138" s="1"/>
      <c r="R138" s="39"/>
      <c r="S138" s="1"/>
      <c r="T138" s="39"/>
      <c r="U138" s="1"/>
      <c r="V138" s="39"/>
      <c r="W138" s="200"/>
    </row>
    <row r="139" spans="1:23" s="207" customFormat="1" ht="24" hidden="1" customHeight="1">
      <c r="A139" s="13">
        <v>1</v>
      </c>
      <c r="B139" s="231" t="s">
        <v>119</v>
      </c>
      <c r="C139" s="231"/>
      <c r="D139" s="30"/>
      <c r="E139" s="30"/>
      <c r="F139" s="31"/>
      <c r="G139" s="30"/>
      <c r="H139" s="30"/>
      <c r="I139" s="201"/>
      <c r="J139" s="202"/>
      <c r="K139" s="203"/>
      <c r="L139" s="33">
        <v>79481</v>
      </c>
      <c r="M139" s="203"/>
      <c r="N139" s="204"/>
      <c r="O139" s="204"/>
      <c r="P139" s="204"/>
      <c r="Q139" s="204"/>
      <c r="R139" s="205">
        <v>51040</v>
      </c>
      <c r="S139" s="204"/>
      <c r="T139" s="204"/>
      <c r="U139" s="232"/>
      <c r="V139" s="232"/>
      <c r="W139" s="206"/>
    </row>
    <row r="140" spans="1:23" s="100" customFormat="1" ht="24" hidden="1" customHeight="1">
      <c r="A140" s="1">
        <v>2</v>
      </c>
      <c r="B140" s="208" t="s">
        <v>121</v>
      </c>
      <c r="C140" s="208"/>
      <c r="D140" s="32"/>
      <c r="E140" s="32"/>
      <c r="F140" s="32"/>
      <c r="G140" s="32"/>
      <c r="H140" s="32"/>
      <c r="I140" s="32"/>
      <c r="J140" s="209"/>
      <c r="K140" s="33"/>
      <c r="L140" s="33">
        <v>16071</v>
      </c>
      <c r="M140" s="33"/>
      <c r="N140" s="39"/>
      <c r="O140" s="39"/>
      <c r="P140" s="39"/>
      <c r="Q140" s="39"/>
      <c r="R140" s="39">
        <v>16071</v>
      </c>
      <c r="S140" s="39"/>
      <c r="T140" s="39"/>
      <c r="U140" s="33"/>
      <c r="V140" s="33"/>
      <c r="W140" s="33"/>
    </row>
    <row r="141" spans="1:23" hidden="1">
      <c r="A141" s="2">
        <v>3</v>
      </c>
      <c r="B141" s="210" t="s">
        <v>122</v>
      </c>
      <c r="C141" s="210"/>
      <c r="D141" s="33"/>
      <c r="E141" s="33"/>
      <c r="F141" s="33"/>
      <c r="G141" s="33"/>
      <c r="H141" s="33"/>
      <c r="I141" s="33"/>
      <c r="J141" s="209"/>
      <c r="K141" s="33"/>
      <c r="L141" s="33">
        <v>8303</v>
      </c>
      <c r="M141" s="33"/>
      <c r="N141" s="33"/>
      <c r="O141" s="33"/>
      <c r="P141" s="33"/>
      <c r="Q141" s="33"/>
      <c r="R141" s="33">
        <v>8302</v>
      </c>
      <c r="S141" s="33"/>
      <c r="T141" s="33"/>
      <c r="U141" s="33"/>
      <c r="V141" s="33"/>
      <c r="W141" s="33"/>
    </row>
    <row r="142" spans="1:23" hidden="1">
      <c r="A142" s="2">
        <v>4</v>
      </c>
      <c r="B142" s="210" t="s">
        <v>123</v>
      </c>
      <c r="C142" s="210"/>
      <c r="D142" s="33"/>
      <c r="E142" s="33"/>
      <c r="F142" s="33"/>
      <c r="G142" s="33"/>
      <c r="H142" s="33"/>
      <c r="I142" s="33"/>
      <c r="J142" s="209"/>
      <c r="K142" s="33"/>
      <c r="L142" s="33">
        <v>4464</v>
      </c>
      <c r="M142" s="33"/>
      <c r="N142" s="33"/>
      <c r="O142" s="33"/>
      <c r="P142" s="33"/>
      <c r="Q142" s="33"/>
      <c r="R142" s="33">
        <v>4018</v>
      </c>
      <c r="S142" s="33"/>
      <c r="T142" s="33"/>
      <c r="U142" s="33"/>
      <c r="V142" s="33"/>
      <c r="W142" s="33"/>
    </row>
    <row r="143" spans="1:23" hidden="1">
      <c r="A143" s="2">
        <f>A142+1</f>
        <v>5</v>
      </c>
      <c r="B143" s="210" t="s">
        <v>124</v>
      </c>
      <c r="C143" s="210"/>
      <c r="D143" s="33"/>
      <c r="E143" s="33"/>
      <c r="F143" s="33"/>
      <c r="G143" s="33"/>
      <c r="H143" s="33"/>
      <c r="I143" s="33"/>
      <c r="J143" s="209"/>
      <c r="K143" s="33"/>
      <c r="L143" s="33">
        <v>31250</v>
      </c>
      <c r="M143" s="33"/>
      <c r="N143" s="33"/>
      <c r="O143" s="33"/>
      <c r="P143" s="33"/>
      <c r="Q143" s="33"/>
      <c r="R143" s="33">
        <v>31000</v>
      </c>
      <c r="S143" s="33"/>
      <c r="T143" s="33"/>
      <c r="U143" s="33"/>
      <c r="V143" s="33"/>
      <c r="W143" s="33"/>
    </row>
    <row r="144" spans="1:23" hidden="1">
      <c r="A144" s="2">
        <f t="shared" ref="A144:A160" si="14">A143+1</f>
        <v>6</v>
      </c>
      <c r="B144" s="210" t="s">
        <v>125</v>
      </c>
      <c r="C144" s="210"/>
      <c r="D144" s="33"/>
      <c r="E144" s="33"/>
      <c r="F144" s="33"/>
      <c r="G144" s="33"/>
      <c r="H144" s="33"/>
      <c r="I144" s="33"/>
      <c r="J144" s="209"/>
      <c r="K144" s="33"/>
      <c r="L144" s="33">
        <v>48673</v>
      </c>
      <c r="M144" s="33"/>
      <c r="N144" s="33"/>
      <c r="O144" s="33"/>
      <c r="P144" s="33"/>
      <c r="Q144" s="33"/>
      <c r="R144" s="33">
        <v>48673</v>
      </c>
      <c r="S144" s="33"/>
      <c r="T144" s="33"/>
      <c r="U144" s="33"/>
      <c r="V144" s="33"/>
      <c r="W144" s="33"/>
    </row>
    <row r="145" spans="1:23" hidden="1">
      <c r="A145" s="2">
        <f t="shared" si="14"/>
        <v>7</v>
      </c>
      <c r="B145" s="211" t="s">
        <v>126</v>
      </c>
      <c r="C145" s="33"/>
      <c r="D145" s="33"/>
      <c r="E145" s="33"/>
      <c r="F145" s="33"/>
      <c r="G145" s="33"/>
      <c r="H145" s="33"/>
      <c r="I145" s="33"/>
      <c r="J145" s="209"/>
      <c r="K145" s="33"/>
      <c r="L145" s="33">
        <v>7700</v>
      </c>
      <c r="M145" s="33"/>
      <c r="N145" s="33"/>
      <c r="O145" s="33"/>
      <c r="P145" s="33"/>
      <c r="Q145" s="33"/>
      <c r="R145" s="33">
        <v>7222</v>
      </c>
      <c r="S145" s="33"/>
      <c r="T145" s="33"/>
      <c r="U145" s="33"/>
      <c r="V145" s="33"/>
      <c r="W145" s="33"/>
    </row>
    <row r="146" spans="1:23" hidden="1">
      <c r="A146" s="2">
        <f t="shared" si="14"/>
        <v>8</v>
      </c>
      <c r="B146" s="211" t="s">
        <v>127</v>
      </c>
      <c r="C146" s="33"/>
      <c r="D146" s="33"/>
      <c r="E146" s="33"/>
      <c r="F146" s="33"/>
      <c r="G146" s="33"/>
      <c r="H146" s="33"/>
      <c r="I146" s="33"/>
      <c r="J146" s="209"/>
      <c r="K146" s="33"/>
      <c r="L146" s="33">
        <v>3825</v>
      </c>
      <c r="M146" s="33"/>
      <c r="N146" s="33"/>
      <c r="O146" s="33"/>
      <c r="P146" s="33"/>
      <c r="Q146" s="33"/>
      <c r="R146" s="33">
        <v>3578</v>
      </c>
      <c r="S146" s="33"/>
      <c r="T146" s="33"/>
      <c r="U146" s="33"/>
      <c r="V146" s="33"/>
      <c r="W146" s="33"/>
    </row>
    <row r="147" spans="1:23" hidden="1">
      <c r="A147" s="212">
        <f t="shared" si="14"/>
        <v>9</v>
      </c>
      <c r="B147" s="213" t="s">
        <v>128</v>
      </c>
      <c r="C147" s="34"/>
      <c r="D147" s="34"/>
      <c r="E147" s="34"/>
      <c r="F147" s="34"/>
      <c r="G147" s="34"/>
      <c r="H147" s="34"/>
      <c r="I147" s="34"/>
      <c r="J147" s="65"/>
      <c r="K147" s="34"/>
      <c r="L147" s="34">
        <v>11168</v>
      </c>
      <c r="M147" s="34"/>
      <c r="N147" s="34"/>
      <c r="O147" s="34"/>
      <c r="P147" s="34"/>
      <c r="Q147" s="34"/>
      <c r="R147" s="34">
        <v>10473</v>
      </c>
    </row>
    <row r="148" spans="1:23" hidden="1">
      <c r="A148" s="2">
        <f t="shared" si="14"/>
        <v>10</v>
      </c>
      <c r="B148" s="211" t="s">
        <v>129</v>
      </c>
      <c r="C148" s="33"/>
      <c r="D148" s="33"/>
      <c r="E148" s="33"/>
      <c r="F148" s="33"/>
      <c r="G148" s="33"/>
      <c r="H148" s="33"/>
      <c r="I148" s="33"/>
      <c r="J148" s="209"/>
      <c r="K148" s="33"/>
      <c r="L148" s="33">
        <v>12547</v>
      </c>
      <c r="M148" s="33"/>
      <c r="N148" s="33"/>
      <c r="O148" s="33"/>
      <c r="P148" s="33"/>
      <c r="Q148" s="33"/>
      <c r="R148" s="33">
        <v>11767</v>
      </c>
    </row>
    <row r="149" spans="1:23" hidden="1">
      <c r="A149" s="2">
        <f t="shared" si="14"/>
        <v>11</v>
      </c>
      <c r="B149" s="211" t="s">
        <v>130</v>
      </c>
      <c r="C149" s="33"/>
      <c r="D149" s="33"/>
      <c r="E149" s="33"/>
      <c r="F149" s="33"/>
      <c r="G149" s="33"/>
      <c r="H149" s="33"/>
      <c r="I149" s="33"/>
      <c r="J149" s="209"/>
      <c r="K149" s="33"/>
      <c r="L149" s="33">
        <v>18319</v>
      </c>
      <c r="M149" s="33"/>
      <c r="N149" s="33"/>
      <c r="O149" s="33"/>
      <c r="P149" s="33"/>
      <c r="Q149" s="33"/>
      <c r="R149" s="33">
        <v>18319</v>
      </c>
    </row>
    <row r="150" spans="1:23" hidden="1">
      <c r="A150" s="2">
        <f t="shared" si="14"/>
        <v>12</v>
      </c>
      <c r="B150" s="211" t="s">
        <v>131</v>
      </c>
      <c r="C150" s="33"/>
      <c r="D150" s="33"/>
      <c r="E150" s="33"/>
      <c r="F150" s="33"/>
      <c r="G150" s="33"/>
      <c r="H150" s="33"/>
      <c r="I150" s="33"/>
      <c r="J150" s="209"/>
      <c r="K150" s="33"/>
      <c r="L150" s="33">
        <f>15236+7681+735</f>
        <v>23652</v>
      </c>
      <c r="M150" s="33"/>
      <c r="N150" s="33"/>
      <c r="O150" s="33"/>
      <c r="P150" s="33"/>
      <c r="Q150" s="33"/>
      <c r="R150" s="33">
        <f>6369+7515</f>
        <v>13884</v>
      </c>
    </row>
    <row r="151" spans="1:23" hidden="1">
      <c r="A151" s="2">
        <f t="shared" si="14"/>
        <v>13</v>
      </c>
      <c r="B151" s="211" t="s">
        <v>132</v>
      </c>
      <c r="C151" s="33"/>
      <c r="D151" s="33"/>
      <c r="E151" s="33"/>
      <c r="F151" s="33"/>
      <c r="G151" s="33"/>
      <c r="H151" s="33"/>
      <c r="I151" s="33"/>
      <c r="J151" s="209"/>
      <c r="K151" s="33"/>
      <c r="L151" s="33">
        <v>658</v>
      </c>
      <c r="M151" s="33"/>
      <c r="N151" s="33"/>
      <c r="O151" s="33"/>
      <c r="P151" s="33"/>
      <c r="Q151" s="33"/>
      <c r="R151" s="33">
        <v>658</v>
      </c>
    </row>
    <row r="152" spans="1:23" hidden="1">
      <c r="A152" s="2">
        <f t="shared" si="14"/>
        <v>14</v>
      </c>
      <c r="B152" s="211" t="s">
        <v>133</v>
      </c>
      <c r="C152" s="33"/>
      <c r="D152" s="33"/>
      <c r="E152" s="33"/>
      <c r="F152" s="33"/>
      <c r="G152" s="33"/>
      <c r="H152" s="33"/>
      <c r="I152" s="33"/>
      <c r="J152" s="209"/>
      <c r="K152" s="33"/>
      <c r="L152" s="33">
        <v>17927</v>
      </c>
      <c r="M152" s="33"/>
      <c r="N152" s="33"/>
      <c r="O152" s="33"/>
      <c r="P152" s="33"/>
      <c r="Q152" s="33"/>
      <c r="R152" s="33">
        <v>17852</v>
      </c>
    </row>
    <row r="153" spans="1:23" hidden="1">
      <c r="A153" s="2">
        <f t="shared" si="14"/>
        <v>15</v>
      </c>
      <c r="B153" s="211" t="s">
        <v>134</v>
      </c>
      <c r="C153" s="33"/>
      <c r="D153" s="33"/>
      <c r="E153" s="33"/>
      <c r="F153" s="33"/>
      <c r="G153" s="33"/>
      <c r="H153" s="33"/>
      <c r="I153" s="33"/>
      <c r="J153" s="209"/>
      <c r="K153" s="33"/>
      <c r="L153" s="33">
        <v>74490</v>
      </c>
      <c r="M153" s="33"/>
      <c r="N153" s="33"/>
      <c r="O153" s="33"/>
      <c r="P153" s="33"/>
      <c r="Q153" s="33"/>
      <c r="R153" s="33">
        <v>74490</v>
      </c>
    </row>
    <row r="154" spans="1:23" hidden="1">
      <c r="A154" s="2">
        <f t="shared" si="14"/>
        <v>16</v>
      </c>
      <c r="B154" s="210" t="s">
        <v>135</v>
      </c>
      <c r="C154" s="33"/>
      <c r="D154" s="33"/>
      <c r="E154" s="33"/>
      <c r="F154" s="33"/>
      <c r="G154" s="33"/>
      <c r="H154" s="33"/>
      <c r="I154" s="33"/>
      <c r="J154" s="209"/>
      <c r="K154" s="33"/>
      <c r="L154" s="33">
        <v>52823</v>
      </c>
      <c r="M154" s="33"/>
      <c r="N154" s="33"/>
      <c r="O154" s="33"/>
      <c r="P154" s="33"/>
      <c r="Q154" s="33"/>
      <c r="R154" s="33">
        <v>20953</v>
      </c>
    </row>
    <row r="155" spans="1:23" hidden="1">
      <c r="A155" s="2">
        <f t="shared" si="14"/>
        <v>17</v>
      </c>
      <c r="B155" s="210" t="s">
        <v>136</v>
      </c>
      <c r="C155" s="33"/>
      <c r="D155" s="33"/>
      <c r="E155" s="33"/>
      <c r="F155" s="33"/>
      <c r="G155" s="33"/>
      <c r="H155" s="33"/>
      <c r="I155" s="33"/>
      <c r="J155" s="209"/>
      <c r="K155" s="33"/>
      <c r="L155" s="33">
        <v>1182</v>
      </c>
      <c r="M155" s="33"/>
      <c r="N155" s="33"/>
      <c r="O155" s="33"/>
      <c r="P155" s="33"/>
      <c r="Q155" s="33"/>
      <c r="R155" s="33">
        <v>1020</v>
      </c>
    </row>
    <row r="156" spans="1:23" hidden="1">
      <c r="A156" s="2">
        <f t="shared" si="14"/>
        <v>18</v>
      </c>
      <c r="B156" s="210" t="s">
        <v>26</v>
      </c>
      <c r="C156" s="33"/>
      <c r="D156" s="33"/>
      <c r="E156" s="33"/>
      <c r="F156" s="33"/>
      <c r="G156" s="33"/>
      <c r="H156" s="33"/>
      <c r="I156" s="33"/>
      <c r="J156" s="209"/>
      <c r="K156" s="33"/>
      <c r="L156" s="33">
        <v>22046</v>
      </c>
      <c r="M156" s="33"/>
      <c r="N156" s="33"/>
      <c r="O156" s="33"/>
      <c r="P156" s="33"/>
      <c r="Q156" s="33"/>
      <c r="R156" s="33">
        <v>22046</v>
      </c>
    </row>
    <row r="157" spans="1:23" hidden="1">
      <c r="A157" s="2">
        <f t="shared" si="14"/>
        <v>19</v>
      </c>
      <c r="B157" s="210" t="s">
        <v>137</v>
      </c>
      <c r="C157" s="33"/>
      <c r="D157" s="33"/>
      <c r="E157" s="33"/>
      <c r="F157" s="33"/>
      <c r="G157" s="33"/>
      <c r="H157" s="33"/>
      <c r="I157" s="33"/>
      <c r="J157" s="209"/>
      <c r="K157" s="33"/>
      <c r="L157" s="33">
        <v>4664</v>
      </c>
      <c r="M157" s="33"/>
      <c r="N157" s="33"/>
      <c r="O157" s="33"/>
      <c r="P157" s="33"/>
      <c r="Q157" s="33"/>
      <c r="R157" s="33">
        <v>3839</v>
      </c>
    </row>
    <row r="158" spans="1:23" hidden="1">
      <c r="A158" s="2">
        <f t="shared" si="14"/>
        <v>20</v>
      </c>
      <c r="B158" s="211" t="s">
        <v>138</v>
      </c>
      <c r="C158" s="33"/>
      <c r="D158" s="33"/>
      <c r="E158" s="33"/>
      <c r="F158" s="33"/>
      <c r="G158" s="33"/>
      <c r="H158" s="33"/>
      <c r="I158" s="33"/>
      <c r="J158" s="209"/>
      <c r="K158" s="33"/>
      <c r="L158" s="33">
        <v>18228</v>
      </c>
      <c r="M158" s="33"/>
      <c r="N158" s="33"/>
      <c r="O158" s="33"/>
      <c r="P158" s="33"/>
      <c r="Q158" s="33"/>
      <c r="R158" s="33">
        <v>18228</v>
      </c>
    </row>
    <row r="159" spans="1:23" hidden="1">
      <c r="A159" s="2">
        <f t="shared" si="14"/>
        <v>21</v>
      </c>
      <c r="B159" s="211" t="s">
        <v>139</v>
      </c>
      <c r="C159" s="33"/>
      <c r="D159" s="33"/>
      <c r="E159" s="33"/>
      <c r="F159" s="33"/>
      <c r="G159" s="33"/>
      <c r="H159" s="33"/>
      <c r="I159" s="33"/>
      <c r="J159" s="209"/>
      <c r="K159" s="33"/>
      <c r="L159" s="33">
        <v>137290</v>
      </c>
      <c r="M159" s="33"/>
      <c r="N159" s="33"/>
      <c r="O159" s="33"/>
      <c r="P159" s="33"/>
      <c r="Q159" s="33"/>
      <c r="R159" s="33">
        <v>136394</v>
      </c>
    </row>
    <row r="160" spans="1:23" hidden="1">
      <c r="A160" s="2">
        <f t="shared" si="14"/>
        <v>22</v>
      </c>
      <c r="B160" s="211" t="s">
        <v>140</v>
      </c>
      <c r="C160" s="33"/>
      <c r="D160" s="33"/>
      <c r="E160" s="33"/>
      <c r="F160" s="33"/>
      <c r="G160" s="33"/>
      <c r="H160" s="33"/>
      <c r="I160" s="33"/>
      <c r="J160" s="209"/>
      <c r="K160" s="33"/>
      <c r="L160" s="33">
        <v>10</v>
      </c>
      <c r="M160" s="33"/>
      <c r="N160" s="33"/>
      <c r="O160" s="33"/>
      <c r="P160" s="33"/>
      <c r="Q160" s="33"/>
      <c r="R160" s="33">
        <v>62035</v>
      </c>
    </row>
    <row r="161" spans="1:18" hidden="1">
      <c r="A161" s="2"/>
      <c r="B161" s="33" t="s">
        <v>141</v>
      </c>
      <c r="C161" s="33"/>
      <c r="D161" s="33"/>
      <c r="E161" s="33"/>
      <c r="F161" s="33"/>
      <c r="G161" s="33"/>
      <c r="H161" s="33"/>
      <c r="I161" s="33"/>
      <c r="J161" s="209"/>
      <c r="K161" s="33"/>
      <c r="L161" s="33">
        <f>SUM(L139:L160)</f>
        <v>594771</v>
      </c>
      <c r="M161" s="33"/>
      <c r="N161" s="33"/>
      <c r="O161" s="33"/>
      <c r="P161" s="33"/>
      <c r="Q161" s="33"/>
      <c r="R161" s="33">
        <f>SUM(R139:R160)</f>
        <v>581862</v>
      </c>
    </row>
    <row r="162" spans="1:18" hidden="1"/>
    <row r="163" spans="1:18" ht="39" customHeight="1"/>
    <row r="165" spans="1:18" hidden="1"/>
    <row r="166" spans="1:18" hidden="1">
      <c r="B166" s="27" t="s">
        <v>168</v>
      </c>
    </row>
    <row r="167" spans="1:18" hidden="1">
      <c r="B167" s="27" t="str">
        <f>'[30]П1(13)'!$B$42</f>
        <v>Реконструкция здания СБК ТЧЭ-Макат</v>
      </c>
      <c r="R167" s="217">
        <v>24177.585999999999</v>
      </c>
    </row>
    <row r="168" spans="1:18" hidden="1">
      <c r="B168" s="27" t="s">
        <v>131</v>
      </c>
      <c r="R168" s="27">
        <v>2071</v>
      </c>
    </row>
    <row r="169" spans="1:18" hidden="1">
      <c r="B169" s="27" t="s">
        <v>117</v>
      </c>
      <c r="R169" s="27">
        <v>9472168.8359999992</v>
      </c>
    </row>
    <row r="170" spans="1:18" hidden="1">
      <c r="R170" s="27">
        <f>R169-R9</f>
        <v>26248.835999999195</v>
      </c>
    </row>
    <row r="171" spans="1:18" hidden="1"/>
    <row r="172" spans="1:18" hidden="1"/>
    <row r="173" spans="1:18" hidden="1"/>
    <row r="208" spans="1:20" outlineLevel="1">
      <c r="A208" s="215"/>
      <c r="B208" s="24"/>
      <c r="C208" s="24"/>
      <c r="D208" s="24"/>
      <c r="E208" s="24"/>
      <c r="F208" s="24"/>
      <c r="G208" s="24"/>
      <c r="H208" s="24"/>
      <c r="I208" s="24"/>
      <c r="N208" s="29"/>
      <c r="O208" s="29"/>
      <c r="P208" s="29"/>
      <c r="Q208" s="29"/>
      <c r="R208" s="29"/>
      <c r="S208" s="29"/>
      <c r="T208" s="29"/>
    </row>
    <row r="209" spans="2:9" ht="42.75" customHeight="1">
      <c r="B209" s="26"/>
      <c r="C209" s="26"/>
      <c r="D209" s="26"/>
      <c r="E209" s="25"/>
      <c r="F209" s="25"/>
      <c r="G209" s="26"/>
      <c r="H209" s="25"/>
      <c r="I209" s="26"/>
    </row>
  </sheetData>
  <mergeCells count="58">
    <mergeCell ref="A1:W1"/>
    <mergeCell ref="A2:A4"/>
    <mergeCell ref="B2:B4"/>
    <mergeCell ref="C2:C4"/>
    <mergeCell ref="D2:D4"/>
    <mergeCell ref="E2:H2"/>
    <mergeCell ref="I2:N2"/>
    <mergeCell ref="O2:T2"/>
    <mergeCell ref="U2:V3"/>
    <mergeCell ref="W2:W4"/>
    <mergeCell ref="T3:T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W12:W14"/>
    <mergeCell ref="A6:B8"/>
    <mergeCell ref="A9:B11"/>
    <mergeCell ref="A12:A14"/>
    <mergeCell ref="B12:B14"/>
    <mergeCell ref="C12:C132"/>
    <mergeCell ref="I12:I14"/>
    <mergeCell ref="A15:A17"/>
    <mergeCell ref="B15:B17"/>
    <mergeCell ref="A60:A62"/>
    <mergeCell ref="B60:B62"/>
    <mergeCell ref="J12:J14"/>
    <mergeCell ref="O12:O14"/>
    <mergeCell ref="P12:P14"/>
    <mergeCell ref="U12:U14"/>
    <mergeCell ref="V12:V14"/>
    <mergeCell ref="W66:W68"/>
    <mergeCell ref="B69:B71"/>
    <mergeCell ref="U69:U71"/>
    <mergeCell ref="I63:I65"/>
    <mergeCell ref="I66:I68"/>
    <mergeCell ref="A66:A68"/>
    <mergeCell ref="B66:B68"/>
    <mergeCell ref="I70:I72"/>
    <mergeCell ref="J66:J68"/>
    <mergeCell ref="O66:O68"/>
    <mergeCell ref="U75:U77"/>
    <mergeCell ref="B139:C139"/>
    <mergeCell ref="U139:V139"/>
    <mergeCell ref="B63:B65"/>
    <mergeCell ref="J63:J65"/>
    <mergeCell ref="U66:U68"/>
    <mergeCell ref="V66:V68"/>
    <mergeCell ref="P63:P65"/>
    <mergeCell ref="U72:U74"/>
    <mergeCell ref="P66:P68"/>
  </mergeCells>
  <pageMargins left="0" right="0" top="0.19685039370078741" bottom="0.19685039370078741" header="0.15748031496062992" footer="0.15748031496062992"/>
  <pageSetup paperSize="9" scale="25" orientation="portrait" r:id="rId1"/>
  <headerFooter alignWithMargins="0"/>
  <rowBreaks count="1" manualBreakCount="1">
    <brk id="163" max="22" man="1"/>
  </rowBreaks>
  <colBreaks count="1" manualBreakCount="1">
    <brk id="23" max="1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АРЕМ 1 кв.2014</vt:lpstr>
      <vt:lpstr>'Отчет АРЕМ 1 кв.2014'!Заголовки_для_печати</vt:lpstr>
      <vt:lpstr>'Отчет АРЕМ 1 кв.2014'!Область_печати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Нуржан С Хамитов</dc:creator>
  <cp:lastModifiedBy>Ляйлим A Курманова</cp:lastModifiedBy>
  <cp:lastPrinted>2014-05-29T10:58:43Z</cp:lastPrinted>
  <dcterms:created xsi:type="dcterms:W3CDTF">2013-04-12T09:55:24Z</dcterms:created>
  <dcterms:modified xsi:type="dcterms:W3CDTF">2014-05-29T11:19:40Z</dcterms:modified>
</cp:coreProperties>
</file>