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475" windowWidth="19440" windowHeight="6855" tabRatio="708" activeTab="0"/>
  </bookViews>
  <sheets>
    <sheet name="Plan_zakupok_SKC_2018"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 name="Лист1" sheetId="7" r:id="rId7"/>
  </sheets>
  <externalReferences>
    <externalReference r:id="rId10"/>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'Plan_zakupok_SKC_2018'!$A$1:$BM$23</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<sst xmlns="http://schemas.openxmlformats.org/spreadsheetml/2006/main" count="454" uniqueCount="241">
  <si>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</si>
  <si>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</si>
  <si>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</si>
  <si>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</si>
  <si>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</si>
  <si>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</si>
  <si>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</si>
  <si>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</si>
  <si>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</si>
  <si>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</si>
  <si>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</si>
  <si>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</si>
  <si>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</si>
  <si>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</si>
  <si>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</si>
  <si>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</si>
  <si>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</si>
  <si>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</si>
  <si>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</si>
  <si>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</si>
  <si>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</si>
  <si>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</si>
  <si>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</si>
  <si>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</si>
  <si>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</si>
  <si>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</si>
  <si>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</si>
  <si>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</si>
  <si>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</si>
  <si>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</si>
  <si>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</si>
  <si>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</si>
  <si>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</si>
  <si>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</si>
  <si>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</si>
  <si>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</si>
  <si>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</si>
  <si>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</si>
  <si>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</si>
  <si>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</si>
  <si>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</si>
  <si>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</si>
  <si>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</si>
  <si>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</si>
  <si>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</si>
  <si>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</si>
  <si>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</si>
  <si>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</si>
  <si>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</si>
  <si>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</si>
  <si>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</si>
  <si>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</si>
  <si>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</si>
  <si>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</si>
  <si>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</si>
  <si>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</si>
  <si>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</si>
  <si>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</si>
  <si>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</si>
  <si>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</si>
  <si>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</si>
  <si>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</si>
  <si>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</si>
  <si>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</si>
  <si>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</si>
  <si>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</si>
  <si>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</si>
  <si>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</si>
  <si>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</si>
  <si>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</si>
  <si>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</si>
  <si>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</si>
  <si>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</si>
  <si>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</si>
  <si>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</si>
  <si>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</si>
  <si>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</si>
  <si>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</si>
  <si>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</si>
  <si>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</si>
  <si>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</si>
  <si>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</si>
  <si>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</si>
  <si>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</si>
  <si>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</si>
  <si>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</si>
  <si>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</si>
  <si>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</si>
  <si>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</si>
  <si>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</si>
  <si>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39</t>
  </si>
  <si>
    <t>Общий объем</t>
  </si>
  <si>
    <t>40</t>
  </si>
  <si>
    <t>41</t>
  </si>
  <si>
    <t>42</t>
  </si>
  <si>
    <t>43</t>
  </si>
  <si>
    <t>44</t>
  </si>
  <si>
    <t>45</t>
  </si>
  <si>
    <t>46</t>
  </si>
  <si>
    <t>47</t>
  </si>
  <si>
    <t>48</t>
  </si>
  <si>
    <t>49</t>
  </si>
  <si>
    <t>50</t>
  </si>
  <si>
    <t>51</t>
  </si>
  <si>
    <t>52</t>
  </si>
  <si>
    <t>53</t>
  </si>
  <si>
    <t>54</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</si>
  <si>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</si>
  <si>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</si>
  <si>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</si>
  <si>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</si>
  <si>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</si>
  <si>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</si>
  <si>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</si>
  <si>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</si>
  <si>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</si>
  <si>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</si>
  <si>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</si>
  <si>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</si>
  <si>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</si>
  <si>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</si>
  <si>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</si>
  <si>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</si>
  <si>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</si>
  <si>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</si>
  <si>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</si>
  <si>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</si>
  <si>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031040001799</t>
  </si>
  <si>
    <t>2024</t>
  </si>
  <si>
    <t>141</t>
  </si>
  <si>
    <t>142</t>
  </si>
  <si>
    <t>143</t>
  </si>
  <si>
    <t>144</t>
  </si>
  <si>
    <t>145</t>
  </si>
  <si>
    <t>146</t>
  </si>
  <si>
    <t>147</t>
  </si>
  <si>
    <t>148</t>
  </si>
  <si>
    <t>149</t>
  </si>
  <si>
    <t>150</t>
  </si>
  <si>
    <t>151</t>
  </si>
  <si>
    <t>152</t>
  </si>
  <si>
    <t>153</t>
  </si>
  <si>
    <t>154</t>
  </si>
  <si>
    <t>155</t>
  </si>
  <si>
    <t>Тип действия</t>
  </si>
  <si>
    <t>Причина исключения</t>
  </si>
  <si>
    <t>801012.000.000002</t>
  </si>
  <si>
    <t>ОТ</t>
  </si>
  <si>
    <t>12.2024</t>
  </si>
  <si>
    <t>охрано-час</t>
  </si>
  <si>
    <t>Акмолинская область</t>
  </si>
  <si>
    <t>Костанайская область</t>
  </si>
  <si>
    <t>Павлодарская область</t>
  </si>
  <si>
    <t>Карагандинская область</t>
  </si>
  <si>
    <t>Восточно-Казахстанская область</t>
  </si>
  <si>
    <t>Алматинская область</t>
  </si>
  <si>
    <t>Жамбылская область</t>
  </si>
  <si>
    <t>Туркестанская область</t>
  </si>
  <si>
    <t>Кызылординская область</t>
  </si>
  <si>
    <t>Актюбинская область</t>
  </si>
  <si>
    <t>Западно-Казахстанская область</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</si>
  <si>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</si>
  <si>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</si>
  <si>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г.Нур-Султан, ул.Кунаева,6</t>
  </si>
  <si>
    <t>сценарий общ. Охр.час</t>
  </si>
  <si>
    <t>НОДГП</t>
  </si>
  <si>
    <t>кол-во постов,</t>
  </si>
  <si>
    <t xml:space="preserve">возможность перевода на 12 часовую (ночную) охрану </t>
  </si>
  <si>
    <t>2021 год</t>
  </si>
  <si>
    <t>общ.</t>
  </si>
  <si>
    <t xml:space="preserve"> в том числе</t>
  </si>
  <si>
    <t>круглос.</t>
  </si>
  <si>
    <t>12 часовые</t>
  </si>
  <si>
    <t>в сутки</t>
  </si>
  <si>
    <t>в год</t>
  </si>
  <si>
    <t xml:space="preserve">перевод 12 час(ночную) охрану </t>
  </si>
  <si>
    <t>оптимиз. 6 постов, на 12 часов</t>
  </si>
  <si>
    <t>оптимиз. 3 постов, в год</t>
  </si>
  <si>
    <t>итого, охр/час, в год 2021</t>
  </si>
  <si>
    <t>3 поста, сутки</t>
  </si>
  <si>
    <t>год</t>
  </si>
  <si>
    <t>итого</t>
  </si>
  <si>
    <t>круглосуточные</t>
  </si>
  <si>
    <t>охр-час</t>
  </si>
  <si>
    <t>всего, охр.час</t>
  </si>
  <si>
    <t>год, дней</t>
  </si>
  <si>
    <t>кол-во</t>
  </si>
  <si>
    <t xml:space="preserve">нодгп -1 </t>
  </si>
  <si>
    <t>нодгп -2</t>
  </si>
  <si>
    <t>нодгп -3</t>
  </si>
  <si>
    <t>нодгп -4</t>
  </si>
  <si>
    <t>нодгп -5</t>
  </si>
  <si>
    <t>нодгп -6</t>
  </si>
  <si>
    <t>нодгп -7</t>
  </si>
  <si>
    <t>нодгп -8</t>
  </si>
  <si>
    <t xml:space="preserve">нодгп -9 </t>
  </si>
  <si>
    <t>нодгп -10</t>
  </si>
  <si>
    <t>нодгп -11</t>
  </si>
  <si>
    <t>нодгп -12</t>
  </si>
  <si>
    <t>ИТОГО:</t>
  </si>
  <si>
    <t>в год, оптим. 3 постов</t>
  </si>
  <si>
    <t>в год, перев.. 6 постов на 12 час.</t>
  </si>
  <si>
    <t>6 пост, сутки</t>
  </si>
  <si>
    <t>месяц</t>
  </si>
  <si>
    <t>345948</t>
  </si>
  <si>
    <t>332880</t>
  </si>
  <si>
    <t xml:space="preserve">Приложение </t>
  </si>
  <si>
    <r>
      <t xml:space="preserve">Идентификатор из внешней системы                                     </t>
    </r>
    <r>
      <rPr>
        <i/>
        <sz val="10"/>
        <color indexed="8"/>
        <rFont val="Times New Roman"/>
        <family val="1"/>
      </rPr>
      <t>(необязательное поле)</t>
    </r>
  </si>
  <si>
    <r>
      <t xml:space="preserve">Сроки поставки товаров, выполнения работ, оказания услуг </t>
    </r>
    <r>
      <rPr>
        <i/>
        <sz val="10"/>
        <color indexed="8"/>
        <rFont val="Times New Roman"/>
        <family val="1"/>
      </rPr>
      <t>(заполнить одно из двух значений)</t>
    </r>
  </si>
  <si>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</si>
  <si>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добавить</t>
  </si>
  <si>
    <t>г.Нур-Султан, ул. Кунаева 6</t>
  </si>
  <si>
    <t>360 Прочие характеристики</t>
  </si>
  <si>
    <t>020540003431</t>
  </si>
  <si>
    <t>302031.000.000001</t>
  </si>
  <si>
    <t>Тележка</t>
  </si>
  <si>
    <t>механическая, железнодорожная</t>
  </si>
  <si>
    <t xml:space="preserve"> </t>
  </si>
  <si>
    <t>02.2020</t>
  </si>
  <si>
    <t>ст. Достык</t>
  </si>
  <si>
    <t>12.2021</t>
  </si>
  <si>
    <t>Қызмет түрі-маневрлік, жолтабанның ені-1520 мм, Конструкция жылдамдығы-22,2 (80), МЕМСТ 9238-0-DV немесе IN бойынша габариті, жаңа бандаж кезінде домалау шеңбері бойынша доңғалақтың диаметрі 1050, өтетін тепловоздардың көлденең қисығы 80м, тартқыш қозғалтқыштардың ілу жүйесі-тірек-осьтік, арба түрі үш осьті жақсыз. Арба үш доңғалақ жұптарынан, үш тартқыш қозғалтқыштардан, рессорлық ілуден, сырғанаудың моторлы осьтік подшипниктерінен, шойынды тежегіш қалыптардан, әр буға тежегіш цилиндрлерден, қосылу тораптарынан, тежегіш цилиндрлерден, құмсалғыш бункерлерден тұрады.</t>
  </si>
  <si>
    <t>796 Штука</t>
  </si>
  <si>
    <t xml:space="preserve">Род службы – маневровый, ширина колеи – 1520мм, Конструкционная скорость – 22,2 (80), габарит по ГОСТ 9238-0-ВМ или IТ, диаметр колеса по кругу катания при новом бандаже 1050, минимальный радиус горизонтальный кривой проходимой тепловозов 80м, система подвешивания тяговых двигателей – опорно – осевая, тип тележки трехосная бесчелюстная. Тележка состоит из трех колесных пар, трех тяговых двигателей, рессорного подвешивания, моторноосевые подшипники скольжения, тормозные колодки чугунные, тормозные цилиндры на каждую кол пару, узлы соединения, тормозные цилиндры, бункера песочниц.    </t>
  </si>
  <si>
    <t>01.2020</t>
  </si>
  <si>
    <t>1 Т</t>
  </si>
  <si>
    <t>1 У</t>
  </si>
  <si>
    <t>2 У</t>
  </si>
  <si>
    <t>3 У</t>
  </si>
  <si>
    <t>4 У</t>
  </si>
  <si>
    <t>5 У</t>
  </si>
  <si>
    <t>8 У</t>
  </si>
  <si>
    <t>7 У</t>
  </si>
  <si>
    <t>6 У</t>
  </si>
  <si>
    <t>9 У</t>
  </si>
  <si>
    <t>10 У</t>
  </si>
  <si>
    <t>11 У</t>
  </si>
  <si>
    <t>12 У</t>
  </si>
  <si>
    <t>итого по услугам</t>
  </si>
  <si>
    <t>Всего:</t>
  </si>
  <si>
    <t>итого по товарам</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</si>
</sst>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s>
  <fonts count="55">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0"/>
      <color indexed="8"/>
      <name val="Calibri"/>
      <family val="2"/>
    </font>
    <font>
      <sz val="10"/>
      <color indexed="8"/>
      <name val="Times New Roman"/>
      <family val="1"/>
    </font>
    <font>
      <sz val="12"/>
      <color indexed="8"/>
      <name val="Arial Narrow"/>
      <family val="2"/>
    </font>
    <font>
      <b/>
      <sz val="10"/>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0"/>
      <color theme="1"/>
      <name val="Calibri"/>
      <family val="2"/>
    </font>
    <font>
      <sz val="10"/>
      <color theme="1"/>
      <name val="Times New Roman"/>
      <family val="1"/>
    </font>
    <font>
      <sz val="12"/>
      <color theme="1"/>
      <name val="Arial Narrow"/>
      <family val="2"/>
    </font>
    <font>
      <b/>
      <sz val="10"/>
      <color theme="1"/>
      <name val="Times New Roman"/>
      <family val="1"/>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color indexed="63"/>
      </right>
      <top>
        <color indexed="63"/>
      </top>
      <bottom style="thin"/>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4"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8" fillId="32" borderId="0" applyNumberFormat="0" applyBorder="0" applyAlignment="0" applyProtection="0"/>
  </cellStyleXfs>
  <cellXfs count="107">
    <xf numFmtId="0" fontId="0" fillId="0" borderId="0" xfId="0" applyFont="1" applyAlignment="1">
      <alignment/>
    </xf>
    <xf numFmtId="0" fontId="0" fillId="0" borderId="10" xfId="0" applyBorder="1" applyAlignment="1">
      <alignment/>
    </xf>
    <xf numFmtId="49" fontId="49" fillId="0" borderId="0" xfId="0" applyNumberFormat="1" applyFont="1" applyBorder="1" applyAlignment="1">
      <alignment vertical="center" wrapText="1"/>
    </xf>
    <xf numFmtId="0" fontId="0" fillId="0" borderId="10" xfId="0" applyFill="1" applyBorder="1" applyAlignment="1">
      <alignment horizontal="center" vertical="center"/>
    </xf>
    <xf numFmtId="0" fontId="39" fillId="0" borderId="10" xfId="0" applyFont="1" applyFill="1" applyBorder="1" applyAlignment="1">
      <alignment horizontal="center" vertical="center"/>
    </xf>
    <xf numFmtId="0" fontId="0" fillId="0" borderId="10" xfId="0" applyFill="1" applyBorder="1" applyAlignment="1">
      <alignment/>
    </xf>
    <xf numFmtId="49" fontId="50" fillId="0" borderId="0" xfId="0" applyNumberFormat="1" applyFont="1" applyFill="1" applyAlignment="1">
      <alignment/>
    </xf>
    <xf numFmtId="189" fontId="51" fillId="0" borderId="10" xfId="0" applyNumberFormat="1" applyFont="1" applyFill="1" applyBorder="1" applyAlignment="1">
      <alignment horizontal="center" vertical="center" wrapText="1"/>
    </xf>
    <xf numFmtId="188" fontId="3" fillId="33" borderId="10" xfId="0" applyNumberFormat="1" applyFont="1" applyFill="1" applyBorder="1" applyAlignment="1">
      <alignment horizontal="center" vertical="center" wrapText="1"/>
    </xf>
    <xf numFmtId="0" fontId="0" fillId="34" borderId="0" xfId="0" applyFill="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0" xfId="0" applyBorder="1" applyAlignment="1">
      <alignment horizontal="center" vertical="center"/>
    </xf>
    <xf numFmtId="0" fontId="39"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0" fillId="0" borderId="0" xfId="0"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0" xfId="0" applyFont="1" applyBorder="1" applyAlignment="1">
      <alignment horizontal="center" vertical="center"/>
    </xf>
    <xf numFmtId="0" fontId="0" fillId="0" borderId="10" xfId="0" applyFont="1" applyBorder="1" applyAlignment="1">
      <alignment horizontal="center" vertical="center"/>
    </xf>
    <xf numFmtId="0" fontId="39" fillId="0" borderId="12" xfId="0" applyFont="1" applyBorder="1" applyAlignment="1">
      <alignment horizontal="center" vertical="center"/>
    </xf>
    <xf numFmtId="0" fontId="0" fillId="0" borderId="10" xfId="0" applyBorder="1" applyAlignment="1">
      <alignment horizontal="center"/>
    </xf>
    <xf numFmtId="0" fontId="0" fillId="34" borderId="0" xfId="0" applyFill="1" applyAlignment="1">
      <alignment/>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34" borderId="0" xfId="0" applyFill="1" applyBorder="1" applyAlignment="1">
      <alignment horizontal="center" vertical="center"/>
    </xf>
    <xf numFmtId="0" fontId="39" fillId="34" borderId="10" xfId="0" applyFont="1" applyFill="1" applyBorder="1" applyAlignment="1">
      <alignment horizontal="center" vertical="center"/>
    </xf>
    <xf numFmtId="0" fontId="39" fillId="34" borderId="12" xfId="0" applyFont="1" applyFill="1" applyBorder="1" applyAlignment="1">
      <alignment horizontal="center" vertical="center"/>
    </xf>
    <xf numFmtId="0" fontId="0" fillId="34" borderId="10" xfId="0" applyFill="1" applyBorder="1" applyAlignment="1">
      <alignment/>
    </xf>
    <xf numFmtId="0" fontId="0" fillId="34" borderId="10" xfId="0" applyFill="1" applyBorder="1" applyAlignment="1">
      <alignment horizontal="center"/>
    </xf>
    <xf numFmtId="0" fontId="0" fillId="0" borderId="0" xfId="0" applyFill="1" applyAlignment="1">
      <alignment/>
    </xf>
    <xf numFmtId="0" fontId="0" fillId="0" borderId="0" xfId="0" applyFill="1" applyBorder="1" applyAlignment="1">
      <alignment horizontal="center" vertical="center"/>
    </xf>
    <xf numFmtId="0" fontId="39" fillId="0" borderId="12" xfId="0" applyFont="1" applyFill="1" applyBorder="1" applyAlignment="1">
      <alignment horizontal="center" vertical="center"/>
    </xf>
    <xf numFmtId="0" fontId="0" fillId="0" borderId="10" xfId="0" applyFill="1" applyBorder="1" applyAlignment="1">
      <alignment horizontal="center"/>
    </xf>
    <xf numFmtId="0" fontId="39" fillId="0" borderId="0" xfId="0" applyFont="1" applyAlignment="1">
      <alignment/>
    </xf>
    <xf numFmtId="0" fontId="39" fillId="0" borderId="10" xfId="0" applyFont="1" applyBorder="1" applyAlignment="1">
      <alignment horizontal="center" vertical="center" wrapText="1"/>
    </xf>
    <xf numFmtId="0" fontId="39" fillId="0" borderId="10" xfId="0" applyFont="1" applyBorder="1" applyAlignment="1">
      <alignment/>
    </xf>
    <xf numFmtId="3" fontId="52" fillId="0" borderId="10" xfId="0" applyNumberFormat="1" applyFont="1" applyBorder="1" applyAlignment="1">
      <alignment vertical="center" wrapText="1"/>
    </xf>
    <xf numFmtId="3" fontId="52" fillId="0" borderId="10" xfId="0" applyNumberFormat="1" applyFont="1" applyBorder="1" applyAlignment="1">
      <alignment vertical="center"/>
    </xf>
    <xf numFmtId="0" fontId="39" fillId="0" borderId="0" xfId="0" applyFont="1" applyAlignment="1">
      <alignment horizontal="center"/>
    </xf>
    <xf numFmtId="0" fontId="39" fillId="0" borderId="0" xfId="0" applyFont="1" applyBorder="1" applyAlignment="1">
      <alignment horizontal="center" vertical="center" wrapText="1"/>
    </xf>
    <xf numFmtId="0" fontId="0" fillId="34" borderId="0" xfId="0" applyFill="1" applyBorder="1" applyAlignment="1">
      <alignment/>
    </xf>
    <xf numFmtId="0" fontId="39" fillId="0" borderId="0" xfId="0" applyFont="1" applyBorder="1" applyAlignment="1">
      <alignment/>
    </xf>
    <xf numFmtId="49" fontId="0" fillId="0" borderId="0" xfId="0" applyNumberFormat="1" applyAlignment="1">
      <alignment/>
    </xf>
    <xf numFmtId="0" fontId="51"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62"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9" fontId="51" fillId="33"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49" fontId="51" fillId="33" borderId="0" xfId="0" applyNumberFormat="1" applyFont="1" applyFill="1" applyAlignment="1">
      <alignment horizontal="center" vertical="center" wrapText="1"/>
    </xf>
    <xf numFmtId="49" fontId="51" fillId="0" borderId="10" xfId="0" applyNumberFormat="1" applyFont="1" applyFill="1" applyBorder="1" applyAlignment="1">
      <alignment horizontal="center" vertical="center" wrapText="1"/>
    </xf>
    <xf numFmtId="49" fontId="51" fillId="0" borderId="0" xfId="0" applyNumberFormat="1" applyFont="1" applyFill="1" applyAlignment="1">
      <alignment horizontal="center" vertical="center" wrapText="1"/>
    </xf>
    <xf numFmtId="0" fontId="2" fillId="0" borderId="0" xfId="0" applyFont="1" applyFill="1" applyAlignment="1">
      <alignment horizontal="center" vertical="center"/>
    </xf>
    <xf numFmtId="49" fontId="53" fillId="0" borderId="0" xfId="0" applyNumberFormat="1" applyFont="1" applyFill="1" applyAlignment="1">
      <alignment horizontal="center" vertical="center"/>
    </xf>
    <xf numFmtId="49" fontId="53" fillId="0" borderId="0" xfId="0" applyNumberFormat="1" applyFont="1" applyFill="1" applyAlignment="1">
      <alignment horizontal="center" vertical="center" wrapText="1"/>
    </xf>
    <xf numFmtId="49" fontId="51" fillId="0" borderId="0" xfId="0" applyNumberFormat="1" applyFont="1" applyFill="1" applyAlignment="1">
      <alignment horizontal="center" vertical="center"/>
    </xf>
    <xf numFmtId="49" fontId="3" fillId="0" borderId="10" xfId="0" applyNumberFormat="1" applyFont="1" applyFill="1" applyBorder="1" applyAlignment="1">
      <alignment horizontal="center" vertical="center" wrapText="1"/>
    </xf>
    <xf numFmtId="181" fontId="51" fillId="0" borderId="10" xfId="62" applyFont="1" applyFill="1" applyBorder="1" applyAlignment="1">
      <alignment horizontal="center" vertical="center" wrapText="1"/>
    </xf>
    <xf numFmtId="49" fontId="51" fillId="0" borderId="0" xfId="0" applyNumberFormat="1" applyFont="1" applyFill="1" applyBorder="1" applyAlignment="1">
      <alignment horizontal="center" vertical="center"/>
    </xf>
    <xf numFmtId="49" fontId="51" fillId="0" borderId="11" xfId="0" applyNumberFormat="1" applyFont="1" applyFill="1" applyBorder="1" applyAlignment="1">
      <alignment horizontal="center" vertical="center"/>
    </xf>
    <xf numFmtId="49" fontId="51" fillId="0" borderId="11" xfId="0" applyNumberFormat="1" applyFont="1" applyFill="1" applyBorder="1" applyAlignment="1">
      <alignment horizontal="center" vertical="center" wrapText="1"/>
    </xf>
    <xf numFmtId="0" fontId="51" fillId="33" borderId="10" xfId="0" applyFont="1" applyFill="1" applyBorder="1" applyAlignment="1">
      <alignment horizontal="center" vertical="center"/>
    </xf>
    <xf numFmtId="49" fontId="51" fillId="33" borderId="10" xfId="0" applyNumberFormat="1" applyFont="1" applyFill="1" applyBorder="1" applyAlignment="1">
      <alignment horizontal="center" vertical="center"/>
    </xf>
    <xf numFmtId="49" fontId="51" fillId="33" borderId="0" xfId="0" applyNumberFormat="1" applyFont="1" applyFill="1" applyAlignment="1">
      <alignment horizontal="center" vertical="center"/>
    </xf>
    <xf numFmtId="181" fontId="3" fillId="0" borderId="10" xfId="62"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189" fontId="53" fillId="0" borderId="10"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49" fontId="53" fillId="0" borderId="10" xfId="0" applyNumberFormat="1" applyFont="1" applyFill="1" applyBorder="1" applyAlignment="1">
      <alignment horizontal="center" vertical="center" wrapText="1"/>
    </xf>
    <xf numFmtId="188" fontId="3" fillId="0" borderId="14"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51"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89" fontId="3" fillId="0" borderId="14" xfId="62" applyNumberFormat="1" applyFont="1" applyFill="1" applyBorder="1" applyAlignment="1">
      <alignment horizontal="center" vertical="center" wrapText="1"/>
    </xf>
    <xf numFmtId="189" fontId="51" fillId="0" borderId="14" xfId="0" applyNumberFormat="1" applyFont="1" applyFill="1" applyBorder="1" applyAlignment="1">
      <alignment horizontal="center" vertical="center" wrapText="1"/>
    </xf>
    <xf numFmtId="189" fontId="51" fillId="33" borderId="14" xfId="0" applyNumberFormat="1" applyFont="1" applyFill="1" applyBorder="1" applyAlignment="1">
      <alignment horizontal="center" vertical="center" wrapText="1"/>
    </xf>
    <xf numFmtId="189" fontId="3" fillId="0" borderId="14" xfId="0" applyNumberFormat="1" applyFont="1" applyFill="1" applyBorder="1" applyAlignment="1">
      <alignment horizontal="center" vertical="center" wrapText="1"/>
    </xf>
    <xf numFmtId="181" fontId="51" fillId="0" borderId="14" xfId="62"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189" fontId="51" fillId="0" borderId="10" xfId="0" applyNumberFormat="1" applyFont="1" applyFill="1" applyBorder="1" applyAlignment="1">
      <alignment horizontal="center" vertical="center"/>
    </xf>
    <xf numFmtId="43" fontId="51" fillId="0" borderId="10" xfId="0" applyNumberFormat="1" applyFont="1" applyFill="1" applyBorder="1" applyAlignment="1">
      <alignment horizontal="center" vertical="center"/>
    </xf>
    <xf numFmtId="181" fontId="3" fillId="0" borderId="10" xfId="62" applyNumberFormat="1" applyFont="1" applyFill="1" applyBorder="1" applyAlignment="1">
      <alignment horizontal="center" vertical="center" wrapText="1"/>
    </xf>
    <xf numFmtId="181" fontId="51" fillId="0" borderId="10" xfId="0" applyNumberFormat="1" applyFont="1" applyFill="1" applyBorder="1" applyAlignment="1">
      <alignment horizontal="center" vertical="center"/>
    </xf>
    <xf numFmtId="49" fontId="53" fillId="0" borderId="10" xfId="0" applyNumberFormat="1" applyFont="1" applyFill="1" applyBorder="1" applyAlignment="1">
      <alignment horizontal="center" vertical="center" wrapText="1"/>
    </xf>
    <xf numFmtId="189" fontId="53" fillId="0" borderId="10" xfId="0" applyNumberFormat="1" applyFont="1" applyFill="1" applyBorder="1" applyAlignment="1">
      <alignment horizontal="center" vertical="center" wrapText="1"/>
    </xf>
    <xf numFmtId="191" fontId="53" fillId="0" borderId="10" xfId="0" applyNumberFormat="1" applyFont="1" applyFill="1" applyBorder="1" applyAlignment="1">
      <alignment horizontal="center" vertical="center"/>
    </xf>
    <xf numFmtId="191" fontId="53" fillId="0" borderId="10" xfId="0" applyNumberFormat="1" applyFont="1" applyFill="1" applyBorder="1" applyAlignment="1">
      <alignment horizontal="center" vertical="center" wrapText="1"/>
    </xf>
    <xf numFmtId="49" fontId="49" fillId="0" borderId="0" xfId="0" applyNumberFormat="1"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39" fillId="0" borderId="10" xfId="0" applyFont="1" applyBorder="1" applyAlignment="1">
      <alignment horizontal="center" vertical="center" wrapText="1"/>
    </xf>
    <xf numFmtId="0" fontId="39" fillId="0" borderId="0" xfId="0" applyFont="1" applyAlignment="1">
      <alignment horizontal="center"/>
    </xf>
    <xf numFmtId="0" fontId="0" fillId="0" borderId="11" xfId="0" applyBorder="1" applyAlignment="1">
      <alignment horizontal="center"/>
    </xf>
    <xf numFmtId="0" fontId="54" fillId="0" borderId="16" xfId="0" applyFont="1" applyBorder="1" applyAlignment="1">
      <alignment horizontal="center" vertical="center" wrapText="1"/>
    </xf>
    <xf numFmtId="0" fontId="54" fillId="0" borderId="11"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7" xfId="0" applyFont="1" applyBorder="1" applyAlignment="1">
      <alignment horizontal="center" vertical="center" wrapText="1"/>
    </xf>
    <xf numFmtId="43" fontId="53" fillId="0" borderId="10" xfId="0" applyNumberFormat="1" applyFont="1" applyFill="1" applyBorder="1" applyAlignment="1">
      <alignment horizontal="center" vertical="center"/>
    </xf>
    <xf numFmtId="49" fontId="53" fillId="0" borderId="10" xfId="0" applyNumberFormat="1"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23"/>
  <sheetViews>
    <sheetView tabSelected="1" view="pageBreakPreview" zoomScale="70" zoomScaleNormal="90" zoomScaleSheetLayoutView="70" zoomScalePageLayoutView="0" workbookViewId="0" topLeftCell="A1">
      <selection activeCell="D26" sqref="D26"/>
    </sheetView>
  </sheetViews>
  <sheetFormatPr defaultColWidth="9.140625" defaultRowHeight="25.5" customHeight="1" outlineLevelCol="1"/>
  <cols>
    <col min="1" max="1" width="20.28125" style="60" customWidth="1"/>
    <col min="2" max="2" width="12.7109375" style="60" customWidth="1"/>
    <col min="3" max="3" width="13.00390625" style="60" customWidth="1"/>
    <col min="4" max="4" width="10.140625" style="60" customWidth="1"/>
    <col min="5" max="5" width="20.28125" style="60" customWidth="1"/>
    <col min="6" max="6" width="23.28125" style="56" customWidth="1"/>
    <col min="7" max="7" width="35.28125" style="56" customWidth="1"/>
    <col min="8" max="8" width="9.421875" style="60" customWidth="1"/>
    <col min="9" max="9" width="11.8515625" style="60" customWidth="1"/>
    <col min="10" max="10" width="11.7109375" style="60" customWidth="1"/>
    <col min="11" max="11" width="10.8515625" style="60" customWidth="1"/>
    <col min="12" max="12" width="13.140625" style="60" customWidth="1"/>
    <col min="13" max="13" width="16.28125" style="56" customWidth="1"/>
    <col min="14" max="14" width="12.421875" style="60" customWidth="1"/>
    <col min="15" max="15" width="11.28125" style="60" customWidth="1"/>
    <col min="16" max="16" width="15.7109375" style="60" customWidth="1"/>
    <col min="17" max="17" width="47.7109375" style="56" customWidth="1"/>
    <col min="18" max="18" width="12.28125" style="60" customWidth="1"/>
    <col min="19" max="19" width="14.140625" style="60" customWidth="1"/>
    <col min="20" max="20" width="17.00390625" style="60" customWidth="1"/>
    <col min="21" max="21" width="18.421875" style="60" customWidth="1"/>
    <col min="22" max="22" width="13.421875" style="60" customWidth="1"/>
    <col min="23" max="23" width="15.28125" style="60" customWidth="1"/>
    <col min="24" max="24" width="15.421875" style="60" customWidth="1"/>
    <col min="25" max="25" width="14.421875" style="56" customWidth="1"/>
    <col min="26" max="26" width="14.421875" style="60" customWidth="1"/>
    <col min="27" max="30" width="6.8515625" style="60" customWidth="1"/>
    <col min="31" max="31" width="13.7109375" style="60" customWidth="1"/>
    <col min="32" max="32" width="16.00390625" style="60" customWidth="1"/>
    <col min="33" max="33" width="19.140625" style="60" customWidth="1"/>
    <col min="34" max="34" width="18.28125" style="60" customWidth="1"/>
    <col min="35" max="35" width="13.7109375" style="60" customWidth="1"/>
    <col min="36" max="36" width="16.00390625" style="60" customWidth="1"/>
    <col min="37" max="37" width="19.28125" style="60" customWidth="1"/>
    <col min="38" max="38" width="18.28125" style="60" customWidth="1"/>
    <col min="39" max="39" width="13.7109375" style="60" customWidth="1"/>
    <col min="40" max="40" width="16.00390625" style="60" customWidth="1"/>
    <col min="41" max="41" width="19.00390625" style="60" customWidth="1"/>
    <col min="42" max="42" width="18.28125" style="60" customWidth="1"/>
    <col min="43" max="43" width="13.7109375" style="60" customWidth="1" outlineLevel="1"/>
    <col min="44" max="44" width="16.00390625" style="60" customWidth="1" outlineLevel="1"/>
    <col min="45" max="45" width="19.7109375" style="60" customWidth="1" outlineLevel="1"/>
    <col min="46" max="46" width="18.28125" style="60" customWidth="1" outlineLevel="1"/>
    <col min="47" max="47" width="13.7109375" style="60" customWidth="1" outlineLevel="1"/>
    <col min="48" max="48" width="16.00390625" style="60" customWidth="1" outlineLevel="1"/>
    <col min="49" max="49" width="18.57421875" style="60" customWidth="1" outlineLevel="1"/>
    <col min="50" max="50" width="18.28125" style="60" customWidth="1" outlineLevel="1"/>
    <col min="51" max="51" width="18.28125" style="60" customWidth="1"/>
    <col min="52" max="53" width="20.140625" style="60" customWidth="1"/>
    <col min="54" max="54" width="17.28125" style="60" customWidth="1"/>
    <col min="55" max="55" width="37.7109375" style="63" customWidth="1"/>
    <col min="56" max="56" width="40.28125" style="63" customWidth="1"/>
    <col min="57" max="58" width="5.7109375" style="63" customWidth="1"/>
    <col min="59" max="59" width="19.8515625" style="60" customWidth="1"/>
    <col min="60" max="61" width="5.7109375" style="60" customWidth="1"/>
    <col min="62" max="62" width="19.57421875" style="60" customWidth="1"/>
    <col min="63" max="64" width="5.7109375" style="60" customWidth="1"/>
    <col min="65" max="65" width="15.421875" style="60" customWidth="1"/>
    <col min="66" max="16384" width="9.140625" style="60" customWidth="1"/>
  </cols>
  <sheetData>
    <row r="1" spans="4:54" ht="25.5" customHeight="1">
      <c r="D1" s="57" t="s">
        <v>206</v>
      </c>
      <c r="E1" s="58"/>
      <c r="F1" s="59"/>
      <c r="G1" s="59"/>
      <c r="H1" s="58"/>
      <c r="I1" s="58"/>
      <c r="J1" s="58"/>
      <c r="K1" s="58"/>
      <c r="L1" s="58"/>
      <c r="M1" s="59"/>
      <c r="N1" s="58"/>
      <c r="O1" s="58"/>
      <c r="P1" s="58"/>
      <c r="Q1" s="59"/>
      <c r="R1" s="58"/>
      <c r="S1" s="58"/>
      <c r="T1" s="58"/>
      <c r="U1" s="58"/>
      <c r="V1" s="58"/>
      <c r="W1" s="58"/>
      <c r="X1" s="58"/>
      <c r="Y1" s="59"/>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row>
    <row r="2" spans="4:54" ht="25.5" customHeight="1">
      <c r="D2" s="57"/>
      <c r="E2" s="58"/>
      <c r="F2" s="59"/>
      <c r="G2" s="59"/>
      <c r="H2" s="58"/>
      <c r="I2" s="58"/>
      <c r="J2" s="58"/>
      <c r="K2" s="58"/>
      <c r="L2" s="58"/>
      <c r="M2" s="59"/>
      <c r="N2" s="58"/>
      <c r="O2" s="58"/>
      <c r="P2" s="58"/>
      <c r="Q2" s="59"/>
      <c r="R2" s="58"/>
      <c r="S2" s="58"/>
      <c r="T2" s="58"/>
      <c r="U2" s="58"/>
      <c r="V2" s="58"/>
      <c r="W2" s="58"/>
      <c r="X2" s="58"/>
      <c r="Y2" s="59"/>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row>
    <row r="3" spans="5:53" ht="25.5" customHeight="1">
      <c r="E3" s="64"/>
      <c r="F3" s="65"/>
      <c r="G3" s="65"/>
      <c r="H3" s="64"/>
      <c r="I3" s="64"/>
      <c r="J3" s="64"/>
      <c r="K3" s="64"/>
      <c r="L3" s="64"/>
      <c r="M3" s="65"/>
      <c r="N3" s="64"/>
      <c r="O3" s="64"/>
      <c r="P3" s="64"/>
      <c r="Q3" s="65"/>
      <c r="R3" s="64"/>
      <c r="S3" s="64"/>
      <c r="T3" s="64"/>
      <c r="U3" s="64"/>
      <c r="V3" s="64"/>
      <c r="W3" s="64"/>
      <c r="X3" s="64"/>
      <c r="Y3" s="65"/>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3"/>
      <c r="AZ3" s="63"/>
      <c r="BA3" s="63"/>
    </row>
    <row r="4" spans="1:65" ht="25.5" customHeight="1">
      <c r="A4" s="91" t="s">
        <v>207</v>
      </c>
      <c r="B4" s="91" t="s">
        <v>144</v>
      </c>
      <c r="C4" s="91" t="s">
        <v>145</v>
      </c>
      <c r="D4" s="91" t="s">
        <v>27</v>
      </c>
      <c r="E4" s="91" t="s">
        <v>0</v>
      </c>
      <c r="F4" s="91" t="s">
        <v>17</v>
      </c>
      <c r="G4" s="91" t="s">
        <v>18</v>
      </c>
      <c r="H4" s="91" t="s">
        <v>1</v>
      </c>
      <c r="I4" s="91" t="s">
        <v>25</v>
      </c>
      <c r="J4" s="91" t="s">
        <v>7</v>
      </c>
      <c r="K4" s="91" t="s">
        <v>26</v>
      </c>
      <c r="L4" s="91" t="s">
        <v>2</v>
      </c>
      <c r="M4" s="91" t="s">
        <v>8</v>
      </c>
      <c r="N4" s="91" t="s">
        <v>9</v>
      </c>
      <c r="O4" s="91" t="s">
        <v>21</v>
      </c>
      <c r="P4" s="91" t="s">
        <v>15</v>
      </c>
      <c r="Q4" s="91" t="s">
        <v>10</v>
      </c>
      <c r="R4" s="91" t="s">
        <v>52</v>
      </c>
      <c r="S4" s="91" t="s">
        <v>208</v>
      </c>
      <c r="T4" s="91"/>
      <c r="U4" s="91"/>
      <c r="V4" s="91" t="s">
        <v>16</v>
      </c>
      <c r="W4" s="91"/>
      <c r="X4" s="91"/>
      <c r="Y4" s="91" t="s">
        <v>125</v>
      </c>
      <c r="Z4" s="91" t="s">
        <v>20</v>
      </c>
      <c r="AA4" s="93">
        <v>2019</v>
      </c>
      <c r="AB4" s="93"/>
      <c r="AC4" s="93"/>
      <c r="AD4" s="93"/>
      <c r="AE4" s="94">
        <v>2020</v>
      </c>
      <c r="AF4" s="94"/>
      <c r="AG4" s="94"/>
      <c r="AH4" s="94"/>
      <c r="AI4" s="92" t="s">
        <v>22</v>
      </c>
      <c r="AJ4" s="92"/>
      <c r="AK4" s="92"/>
      <c r="AL4" s="92"/>
      <c r="AM4" s="91" t="s">
        <v>23</v>
      </c>
      <c r="AN4" s="91"/>
      <c r="AO4" s="91"/>
      <c r="AP4" s="91"/>
      <c r="AQ4" s="91" t="s">
        <v>24</v>
      </c>
      <c r="AR4" s="91"/>
      <c r="AS4" s="91"/>
      <c r="AT4" s="91"/>
      <c r="AU4" s="91" t="s">
        <v>128</v>
      </c>
      <c r="AV4" s="91"/>
      <c r="AW4" s="91"/>
      <c r="AX4" s="91"/>
      <c r="AY4" s="91" t="s">
        <v>91</v>
      </c>
      <c r="AZ4" s="91"/>
      <c r="BA4" s="91"/>
      <c r="BB4" s="91" t="s">
        <v>19</v>
      </c>
      <c r="BC4" s="91" t="s">
        <v>115</v>
      </c>
      <c r="BD4" s="91"/>
      <c r="BE4" s="91" t="s">
        <v>116</v>
      </c>
      <c r="BF4" s="91"/>
      <c r="BG4" s="91"/>
      <c r="BH4" s="91"/>
      <c r="BI4" s="91"/>
      <c r="BJ4" s="91"/>
      <c r="BK4" s="91"/>
      <c r="BL4" s="91"/>
      <c r="BM4" s="91"/>
    </row>
    <row r="5" spans="1:65" ht="25.5" customHeight="1">
      <c r="A5" s="91"/>
      <c r="B5" s="91"/>
      <c r="C5" s="91"/>
      <c r="D5" s="91"/>
      <c r="E5" s="91"/>
      <c r="F5" s="91"/>
      <c r="G5" s="91"/>
      <c r="H5" s="91"/>
      <c r="I5" s="91"/>
      <c r="J5" s="91"/>
      <c r="K5" s="91"/>
      <c r="L5" s="91"/>
      <c r="M5" s="91"/>
      <c r="N5" s="91"/>
      <c r="O5" s="91"/>
      <c r="P5" s="91"/>
      <c r="Q5" s="91"/>
      <c r="R5" s="91"/>
      <c r="S5" s="72" t="s">
        <v>11</v>
      </c>
      <c r="T5" s="91" t="s">
        <v>12</v>
      </c>
      <c r="U5" s="91"/>
      <c r="V5" s="91"/>
      <c r="W5" s="91"/>
      <c r="X5" s="91"/>
      <c r="Y5" s="91"/>
      <c r="Z5" s="91"/>
      <c r="AA5" s="92" t="s">
        <v>3</v>
      </c>
      <c r="AB5" s="92" t="s">
        <v>4</v>
      </c>
      <c r="AC5" s="92" t="s">
        <v>5</v>
      </c>
      <c r="AD5" s="92" t="s">
        <v>6</v>
      </c>
      <c r="AE5" s="92" t="s">
        <v>3</v>
      </c>
      <c r="AF5" s="92" t="s">
        <v>4</v>
      </c>
      <c r="AG5" s="92" t="s">
        <v>5</v>
      </c>
      <c r="AH5" s="92" t="s">
        <v>6</v>
      </c>
      <c r="AI5" s="92" t="s">
        <v>3</v>
      </c>
      <c r="AJ5" s="92" t="s">
        <v>4</v>
      </c>
      <c r="AK5" s="92" t="s">
        <v>5</v>
      </c>
      <c r="AL5" s="92" t="s">
        <v>6</v>
      </c>
      <c r="AM5" s="92" t="s">
        <v>3</v>
      </c>
      <c r="AN5" s="92" t="s">
        <v>4</v>
      </c>
      <c r="AO5" s="92" t="s">
        <v>5</v>
      </c>
      <c r="AP5" s="92" t="s">
        <v>6</v>
      </c>
      <c r="AQ5" s="92" t="s">
        <v>3</v>
      </c>
      <c r="AR5" s="92" t="s">
        <v>4</v>
      </c>
      <c r="AS5" s="92" t="s">
        <v>5</v>
      </c>
      <c r="AT5" s="92" t="s">
        <v>6</v>
      </c>
      <c r="AU5" s="91" t="s">
        <v>3</v>
      </c>
      <c r="AV5" s="91" t="s">
        <v>4</v>
      </c>
      <c r="AW5" s="91" t="s">
        <v>5</v>
      </c>
      <c r="AX5" s="91" t="s">
        <v>6</v>
      </c>
      <c r="AY5" s="91" t="s">
        <v>3</v>
      </c>
      <c r="AZ5" s="91" t="s">
        <v>5</v>
      </c>
      <c r="BA5" s="91" t="s">
        <v>126</v>
      </c>
      <c r="BB5" s="91"/>
      <c r="BC5" s="91" t="s">
        <v>117</v>
      </c>
      <c r="BD5" s="91" t="s">
        <v>118</v>
      </c>
      <c r="BE5" s="91" t="s">
        <v>119</v>
      </c>
      <c r="BF5" s="91"/>
      <c r="BG5" s="91"/>
      <c r="BH5" s="91" t="s">
        <v>120</v>
      </c>
      <c r="BI5" s="91"/>
      <c r="BJ5" s="91"/>
      <c r="BK5" s="91" t="s">
        <v>121</v>
      </c>
      <c r="BL5" s="91"/>
      <c r="BM5" s="91"/>
    </row>
    <row r="6" spans="1:65" s="59" customFormat="1" ht="25.5" customHeight="1">
      <c r="A6" s="91"/>
      <c r="B6" s="91"/>
      <c r="C6" s="91"/>
      <c r="D6" s="91"/>
      <c r="E6" s="91"/>
      <c r="F6" s="91"/>
      <c r="G6" s="91"/>
      <c r="H6" s="91"/>
      <c r="I6" s="91"/>
      <c r="J6" s="91"/>
      <c r="K6" s="91"/>
      <c r="L6" s="91"/>
      <c r="M6" s="91"/>
      <c r="N6" s="91"/>
      <c r="O6" s="91"/>
      <c r="P6" s="91"/>
      <c r="Q6" s="91"/>
      <c r="R6" s="91"/>
      <c r="S6" s="72" t="s">
        <v>13</v>
      </c>
      <c r="T6" s="72" t="s">
        <v>14</v>
      </c>
      <c r="U6" s="72" t="s">
        <v>13</v>
      </c>
      <c r="V6" s="72" t="s">
        <v>55</v>
      </c>
      <c r="W6" s="72" t="s">
        <v>56</v>
      </c>
      <c r="X6" s="72" t="s">
        <v>57</v>
      </c>
      <c r="Y6" s="91"/>
      <c r="Z6" s="91"/>
      <c r="AA6" s="92"/>
      <c r="AB6" s="92"/>
      <c r="AC6" s="92"/>
      <c r="AD6" s="92"/>
      <c r="AE6" s="92"/>
      <c r="AF6" s="92"/>
      <c r="AG6" s="92"/>
      <c r="AH6" s="92"/>
      <c r="AI6" s="92"/>
      <c r="AJ6" s="92"/>
      <c r="AK6" s="92"/>
      <c r="AL6" s="92"/>
      <c r="AM6" s="92"/>
      <c r="AN6" s="92"/>
      <c r="AO6" s="92"/>
      <c r="AP6" s="92"/>
      <c r="AQ6" s="92"/>
      <c r="AR6" s="92"/>
      <c r="AS6" s="92"/>
      <c r="AT6" s="92"/>
      <c r="AU6" s="91"/>
      <c r="AV6" s="91"/>
      <c r="AW6" s="91"/>
      <c r="AX6" s="91"/>
      <c r="AY6" s="91"/>
      <c r="AZ6" s="91"/>
      <c r="BA6" s="91"/>
      <c r="BB6" s="91"/>
      <c r="BC6" s="91"/>
      <c r="BD6" s="91"/>
      <c r="BE6" s="72" t="s">
        <v>122</v>
      </c>
      <c r="BF6" s="72" t="s">
        <v>123</v>
      </c>
      <c r="BG6" s="72" t="s">
        <v>124</v>
      </c>
      <c r="BH6" s="72" t="s">
        <v>122</v>
      </c>
      <c r="BI6" s="72" t="s">
        <v>123</v>
      </c>
      <c r="BJ6" s="72" t="s">
        <v>124</v>
      </c>
      <c r="BK6" s="72" t="s">
        <v>122</v>
      </c>
      <c r="BL6" s="72" t="s">
        <v>123</v>
      </c>
      <c r="BM6" s="72" t="s">
        <v>124</v>
      </c>
    </row>
    <row r="7" spans="1:65" s="59" customFormat="1" ht="25.5" customHeight="1">
      <c r="A7" s="72" t="s">
        <v>59</v>
      </c>
      <c r="B7" s="72" t="s">
        <v>60</v>
      </c>
      <c r="C7" s="72" t="s">
        <v>62</v>
      </c>
      <c r="D7" s="72" t="s">
        <v>53</v>
      </c>
      <c r="E7" s="72" t="s">
        <v>54</v>
      </c>
      <c r="F7" s="72" t="s">
        <v>63</v>
      </c>
      <c r="G7" s="72" t="s">
        <v>64</v>
      </c>
      <c r="H7" s="72" t="s">
        <v>65</v>
      </c>
      <c r="I7" s="72" t="s">
        <v>66</v>
      </c>
      <c r="J7" s="72" t="s">
        <v>61</v>
      </c>
      <c r="K7" s="72" t="s">
        <v>67</v>
      </c>
      <c r="L7" s="72" t="s">
        <v>58</v>
      </c>
      <c r="M7" s="72" t="s">
        <v>68</v>
      </c>
      <c r="N7" s="72" t="s">
        <v>69</v>
      </c>
      <c r="O7" s="72" t="s">
        <v>70</v>
      </c>
      <c r="P7" s="72" t="s">
        <v>71</v>
      </c>
      <c r="Q7" s="72" t="s">
        <v>72</v>
      </c>
      <c r="R7" s="72" t="s">
        <v>73</v>
      </c>
      <c r="S7" s="72" t="s">
        <v>74</v>
      </c>
      <c r="T7" s="72" t="s">
        <v>75</v>
      </c>
      <c r="U7" s="72" t="s">
        <v>76</v>
      </c>
      <c r="V7" s="72" t="s">
        <v>77</v>
      </c>
      <c r="W7" s="72" t="s">
        <v>78</v>
      </c>
      <c r="X7" s="72" t="s">
        <v>79</v>
      </c>
      <c r="Y7" s="72" t="s">
        <v>80</v>
      </c>
      <c r="Z7" s="72" t="s">
        <v>81</v>
      </c>
      <c r="AA7" s="73" t="s">
        <v>82</v>
      </c>
      <c r="AB7" s="73" t="s">
        <v>83</v>
      </c>
      <c r="AC7" s="73" t="s">
        <v>84</v>
      </c>
      <c r="AD7" s="73" t="s">
        <v>85</v>
      </c>
      <c r="AE7" s="73" t="s">
        <v>86</v>
      </c>
      <c r="AF7" s="73" t="s">
        <v>87</v>
      </c>
      <c r="AG7" s="73" t="s">
        <v>88</v>
      </c>
      <c r="AH7" s="73" t="s">
        <v>89</v>
      </c>
      <c r="AI7" s="73" t="s">
        <v>90</v>
      </c>
      <c r="AJ7" s="73" t="s">
        <v>92</v>
      </c>
      <c r="AK7" s="73" t="s">
        <v>93</v>
      </c>
      <c r="AL7" s="73" t="s">
        <v>94</v>
      </c>
      <c r="AM7" s="73" t="s">
        <v>95</v>
      </c>
      <c r="AN7" s="73" t="s">
        <v>96</v>
      </c>
      <c r="AO7" s="73" t="s">
        <v>97</v>
      </c>
      <c r="AP7" s="73" t="s">
        <v>98</v>
      </c>
      <c r="AQ7" s="73" t="s">
        <v>99</v>
      </c>
      <c r="AR7" s="73" t="s">
        <v>100</v>
      </c>
      <c r="AS7" s="73" t="s">
        <v>101</v>
      </c>
      <c r="AT7" s="73" t="s">
        <v>102</v>
      </c>
      <c r="AU7" s="73" t="s">
        <v>103</v>
      </c>
      <c r="AV7" s="73" t="s">
        <v>104</v>
      </c>
      <c r="AW7" s="73" t="s">
        <v>105</v>
      </c>
      <c r="AX7" s="73" t="s">
        <v>106</v>
      </c>
      <c r="AY7" s="72" t="s">
        <v>129</v>
      </c>
      <c r="AZ7" s="72" t="s">
        <v>130</v>
      </c>
      <c r="BA7" s="72" t="s">
        <v>131</v>
      </c>
      <c r="BB7" s="72" t="s">
        <v>132</v>
      </c>
      <c r="BC7" s="72" t="s">
        <v>133</v>
      </c>
      <c r="BD7" s="72" t="s">
        <v>134</v>
      </c>
      <c r="BE7" s="72" t="s">
        <v>135</v>
      </c>
      <c r="BF7" s="72" t="s">
        <v>136</v>
      </c>
      <c r="BG7" s="72" t="s">
        <v>137</v>
      </c>
      <c r="BH7" s="72" t="s">
        <v>138</v>
      </c>
      <c r="BI7" s="72" t="s">
        <v>139</v>
      </c>
      <c r="BJ7" s="72" t="s">
        <v>140</v>
      </c>
      <c r="BK7" s="72" t="s">
        <v>141</v>
      </c>
      <c r="BL7" s="72" t="s">
        <v>142</v>
      </c>
      <c r="BM7" s="72" t="s">
        <v>143</v>
      </c>
    </row>
    <row r="8" spans="1:65" s="70" customFormat="1" ht="25.5" customHeight="1">
      <c r="A8" s="61"/>
      <c r="B8" s="55" t="s">
        <v>210</v>
      </c>
      <c r="C8" s="61"/>
      <c r="D8" s="61" t="s">
        <v>225</v>
      </c>
      <c r="E8" s="61" t="s">
        <v>214</v>
      </c>
      <c r="F8" s="61" t="s">
        <v>215</v>
      </c>
      <c r="G8" s="61" t="s">
        <v>216</v>
      </c>
      <c r="H8" s="61" t="s">
        <v>147</v>
      </c>
      <c r="I8" s="61" t="s">
        <v>217</v>
      </c>
      <c r="J8" s="61"/>
      <c r="K8" s="61">
        <v>0</v>
      </c>
      <c r="L8" s="61">
        <v>710000000</v>
      </c>
      <c r="M8" s="61" t="s">
        <v>211</v>
      </c>
      <c r="N8" s="61" t="s">
        <v>218</v>
      </c>
      <c r="O8" s="61" t="s">
        <v>28</v>
      </c>
      <c r="P8" s="61">
        <v>193443100</v>
      </c>
      <c r="Q8" s="61" t="s">
        <v>219</v>
      </c>
      <c r="R8" s="61" t="s">
        <v>39</v>
      </c>
      <c r="S8" s="61" t="s">
        <v>220</v>
      </c>
      <c r="T8" s="61"/>
      <c r="U8" s="61"/>
      <c r="V8" s="71">
        <v>0</v>
      </c>
      <c r="W8" s="61">
        <v>0</v>
      </c>
      <c r="X8" s="71">
        <v>100</v>
      </c>
      <c r="Y8" s="61" t="s">
        <v>222</v>
      </c>
      <c r="Z8" s="61" t="s">
        <v>113</v>
      </c>
      <c r="AA8" s="61"/>
      <c r="AB8" s="61"/>
      <c r="AC8" s="61"/>
      <c r="AD8" s="61"/>
      <c r="AE8" s="69">
        <v>2</v>
      </c>
      <c r="AF8" s="69">
        <v>75240000</v>
      </c>
      <c r="AG8" s="69">
        <f>AE8*AF8</f>
        <v>150480000</v>
      </c>
      <c r="AH8" s="69">
        <f>AG8*1.12</f>
        <v>168537600.00000003</v>
      </c>
      <c r="AI8" s="69">
        <v>2</v>
      </c>
      <c r="AJ8" s="69">
        <v>75240000</v>
      </c>
      <c r="AK8" s="69">
        <f>AI8*AJ8</f>
        <v>150480000</v>
      </c>
      <c r="AL8" s="69">
        <f>AK8*1.12</f>
        <v>168537600.00000003</v>
      </c>
      <c r="AM8" s="61"/>
      <c r="AN8" s="61"/>
      <c r="AO8" s="61"/>
      <c r="AP8" s="61"/>
      <c r="AQ8" s="61"/>
      <c r="AR8" s="61"/>
      <c r="AS8" s="61"/>
      <c r="AT8" s="61"/>
      <c r="AU8" s="61"/>
      <c r="AV8" s="61"/>
      <c r="AW8" s="61"/>
      <c r="AX8" s="61"/>
      <c r="AY8" s="69">
        <v>4</v>
      </c>
      <c r="AZ8" s="69">
        <f>AG8+AK8</f>
        <v>300960000</v>
      </c>
      <c r="BA8" s="69">
        <f>AZ8*1.12</f>
        <v>337075200.00000006</v>
      </c>
      <c r="BB8" s="61" t="s">
        <v>127</v>
      </c>
      <c r="BC8" s="61"/>
      <c r="BD8" s="61"/>
      <c r="BE8" s="61" t="s">
        <v>212</v>
      </c>
      <c r="BF8" s="61" t="s">
        <v>221</v>
      </c>
      <c r="BG8" s="61" t="s">
        <v>223</v>
      </c>
      <c r="BH8" s="61"/>
      <c r="BI8" s="61"/>
      <c r="BJ8" s="61"/>
      <c r="BK8" s="61"/>
      <c r="BL8" s="61"/>
      <c r="BM8" s="61"/>
    </row>
    <row r="9" spans="1:65" s="70" customFormat="1" ht="25.5" customHeight="1">
      <c r="A9" s="61"/>
      <c r="B9" s="55"/>
      <c r="C9" s="61"/>
      <c r="D9" s="75" t="s">
        <v>240</v>
      </c>
      <c r="E9" s="61"/>
      <c r="F9" s="61"/>
      <c r="G9" s="61"/>
      <c r="H9" s="61"/>
      <c r="I9" s="61"/>
      <c r="J9" s="61"/>
      <c r="K9" s="61"/>
      <c r="L9" s="61"/>
      <c r="M9" s="61"/>
      <c r="N9" s="61"/>
      <c r="O9" s="61"/>
      <c r="P9" s="61"/>
      <c r="Q9" s="61"/>
      <c r="R9" s="61"/>
      <c r="S9" s="61"/>
      <c r="T9" s="61"/>
      <c r="U9" s="61"/>
      <c r="V9" s="71"/>
      <c r="W9" s="61"/>
      <c r="X9" s="71"/>
      <c r="Y9" s="61"/>
      <c r="Z9" s="61"/>
      <c r="AA9" s="61"/>
      <c r="AB9" s="61"/>
      <c r="AC9" s="61"/>
      <c r="AD9" s="61"/>
      <c r="AE9" s="69"/>
      <c r="AF9" s="69"/>
      <c r="AG9" s="69">
        <f>AG8</f>
        <v>150480000</v>
      </c>
      <c r="AH9" s="69">
        <f>AG9*1.12</f>
        <v>168537600.00000003</v>
      </c>
      <c r="AI9" s="69"/>
      <c r="AJ9" s="69"/>
      <c r="AK9" s="69">
        <f>AK8</f>
        <v>150480000</v>
      </c>
      <c r="AL9" s="69">
        <f>AK9*1.12</f>
        <v>168537600.00000003</v>
      </c>
      <c r="AM9" s="61"/>
      <c r="AN9" s="61"/>
      <c r="AO9" s="61"/>
      <c r="AP9" s="61"/>
      <c r="AQ9" s="61"/>
      <c r="AR9" s="61"/>
      <c r="AS9" s="61"/>
      <c r="AT9" s="61"/>
      <c r="AU9" s="61"/>
      <c r="AV9" s="61"/>
      <c r="AW9" s="61"/>
      <c r="AX9" s="61"/>
      <c r="AY9" s="69"/>
      <c r="AZ9" s="69">
        <f>AZ8</f>
        <v>300960000</v>
      </c>
      <c r="BA9" s="89">
        <f>AZ9*1.12</f>
        <v>337075200.00000006</v>
      </c>
      <c r="BB9" s="61"/>
      <c r="BC9" s="61"/>
      <c r="BD9" s="61"/>
      <c r="BE9" s="61"/>
      <c r="BF9" s="61"/>
      <c r="BG9" s="61"/>
      <c r="BH9" s="61"/>
      <c r="BI9" s="61"/>
      <c r="BJ9" s="61"/>
      <c r="BK9" s="61"/>
      <c r="BL9" s="61"/>
      <c r="BM9" s="61"/>
    </row>
    <row r="10" spans="1:65" s="56" customFormat="1" ht="25.5" customHeight="1">
      <c r="A10" s="55"/>
      <c r="B10" s="55" t="s">
        <v>210</v>
      </c>
      <c r="C10" s="55"/>
      <c r="D10" s="74" t="s">
        <v>226</v>
      </c>
      <c r="E10" s="55" t="s">
        <v>146</v>
      </c>
      <c r="F10" s="55" t="s">
        <v>161</v>
      </c>
      <c r="G10" s="55" t="s">
        <v>162</v>
      </c>
      <c r="H10" s="55" t="s">
        <v>147</v>
      </c>
      <c r="I10" s="55"/>
      <c r="J10" s="55"/>
      <c r="K10" s="55">
        <v>0</v>
      </c>
      <c r="L10" s="55">
        <v>710000000</v>
      </c>
      <c r="M10" s="55" t="s">
        <v>163</v>
      </c>
      <c r="N10" s="55" t="s">
        <v>224</v>
      </c>
      <c r="O10" s="55" t="s">
        <v>28</v>
      </c>
      <c r="P10" s="55">
        <v>110000000</v>
      </c>
      <c r="Q10" s="55" t="s">
        <v>150</v>
      </c>
      <c r="R10" s="55"/>
      <c r="S10" s="55" t="s">
        <v>148</v>
      </c>
      <c r="T10" s="55"/>
      <c r="U10" s="55"/>
      <c r="V10" s="55">
        <v>0</v>
      </c>
      <c r="W10" s="55">
        <v>0</v>
      </c>
      <c r="X10" s="55">
        <v>100</v>
      </c>
      <c r="Y10" s="55" t="s">
        <v>149</v>
      </c>
      <c r="Z10" s="55" t="s">
        <v>113</v>
      </c>
      <c r="AA10" s="7"/>
      <c r="AB10" s="7"/>
      <c r="AC10" s="7"/>
      <c r="AD10" s="7"/>
      <c r="AE10" s="7">
        <v>26352</v>
      </c>
      <c r="AF10" s="7">
        <v>508.33</v>
      </c>
      <c r="AG10" s="7">
        <f>AE10*AF10</f>
        <v>13395512.16</v>
      </c>
      <c r="AH10" s="7">
        <f>AG10*1.12</f>
        <v>15002973.619200002</v>
      </c>
      <c r="AI10" s="7">
        <v>15330</v>
      </c>
      <c r="AJ10" s="7">
        <v>508.33</v>
      </c>
      <c r="AK10" s="52">
        <f>AI10*AJ10</f>
        <v>7792698.899999999</v>
      </c>
      <c r="AL10" s="7">
        <f>AK10*1.12</f>
        <v>8727822.768000001</v>
      </c>
      <c r="AM10" s="7">
        <v>15330</v>
      </c>
      <c r="AN10" s="7">
        <v>508.33</v>
      </c>
      <c r="AO10" s="7">
        <f>AM10*AN10</f>
        <v>7792698.899999999</v>
      </c>
      <c r="AP10" s="7">
        <f>AO10*1.12</f>
        <v>8727822.768000001</v>
      </c>
      <c r="AQ10" s="7">
        <v>15330</v>
      </c>
      <c r="AR10" s="7">
        <v>508.33</v>
      </c>
      <c r="AS10" s="7">
        <f>AQ10*AR10</f>
        <v>7792698.899999999</v>
      </c>
      <c r="AT10" s="7">
        <f>AS10*1.12</f>
        <v>8727822.768000001</v>
      </c>
      <c r="AU10" s="7">
        <v>17568</v>
      </c>
      <c r="AV10" s="7">
        <v>508.33</v>
      </c>
      <c r="AW10" s="7">
        <f>AU10*AV10</f>
        <v>8930341.44</v>
      </c>
      <c r="AX10" s="7">
        <f>AW10*1.12</f>
        <v>10001982.412800001</v>
      </c>
      <c r="AY10" s="7">
        <f>SUM(AE10+AI10+AM10+AQ10+AU10)</f>
        <v>89910</v>
      </c>
      <c r="AZ10" s="62">
        <f>SUM(AG10+AK10+AO10+AS10+AW10)</f>
        <v>45703950.3</v>
      </c>
      <c r="BA10" s="62">
        <f>AZ10*1.12</f>
        <v>51188424.336</v>
      </c>
      <c r="BB10" s="55" t="s">
        <v>213</v>
      </c>
      <c r="BC10" s="55" t="s">
        <v>209</v>
      </c>
      <c r="BD10" s="55" t="s">
        <v>162</v>
      </c>
      <c r="BE10" s="55"/>
      <c r="BF10" s="55"/>
      <c r="BG10" s="55"/>
      <c r="BH10" s="55"/>
      <c r="BI10" s="55"/>
      <c r="BJ10" s="55"/>
      <c r="BK10" s="55"/>
      <c r="BL10" s="55"/>
      <c r="BM10" s="55"/>
    </row>
    <row r="11" spans="1:65" s="68" customFormat="1" ht="25.5" customHeight="1">
      <c r="A11" s="8"/>
      <c r="B11" s="55" t="s">
        <v>210</v>
      </c>
      <c r="C11" s="8"/>
      <c r="D11" s="74" t="s">
        <v>227</v>
      </c>
      <c r="E11" s="8" t="s">
        <v>146</v>
      </c>
      <c r="F11" s="8" t="s">
        <v>161</v>
      </c>
      <c r="G11" s="48" t="s">
        <v>162</v>
      </c>
      <c r="H11" s="8" t="s">
        <v>147</v>
      </c>
      <c r="I11" s="8"/>
      <c r="J11" s="8"/>
      <c r="K11" s="8">
        <v>0</v>
      </c>
      <c r="L11" s="8">
        <v>710000000</v>
      </c>
      <c r="M11" s="48" t="s">
        <v>163</v>
      </c>
      <c r="N11" s="55" t="s">
        <v>224</v>
      </c>
      <c r="O11" s="8" t="s">
        <v>28</v>
      </c>
      <c r="P11" s="48">
        <v>390000000</v>
      </c>
      <c r="Q11" s="48" t="s">
        <v>151</v>
      </c>
      <c r="R11" s="8"/>
      <c r="S11" s="49" t="s">
        <v>148</v>
      </c>
      <c r="T11" s="8"/>
      <c r="U11" s="8"/>
      <c r="V11" s="8">
        <v>0</v>
      </c>
      <c r="W11" s="8">
        <v>0</v>
      </c>
      <c r="X11" s="8">
        <v>100</v>
      </c>
      <c r="Y11" s="49" t="s">
        <v>149</v>
      </c>
      <c r="Z11" s="8" t="s">
        <v>113</v>
      </c>
      <c r="AA11" s="66"/>
      <c r="AB11" s="50"/>
      <c r="AC11" s="50"/>
      <c r="AD11" s="50"/>
      <c r="AE11" s="50">
        <v>35136</v>
      </c>
      <c r="AF11" s="50">
        <v>508.33</v>
      </c>
      <c r="AG11" s="7">
        <f aca="true" t="shared" si="0" ref="AG11:AG21">AE11*AF11</f>
        <v>17860682.88</v>
      </c>
      <c r="AH11" s="7">
        <f aca="true" t="shared" si="1" ref="AH11:AH22">AG11*1.12</f>
        <v>20003964.825600002</v>
      </c>
      <c r="AI11" s="50">
        <v>30660</v>
      </c>
      <c r="AJ11" s="7">
        <v>508.33</v>
      </c>
      <c r="AK11" s="52">
        <f aca="true" t="shared" si="2" ref="AK11:AK21">AI11*AJ11</f>
        <v>15585397.799999999</v>
      </c>
      <c r="AL11" s="7">
        <f aca="true" t="shared" si="3" ref="AL11:AL22">AK11*1.12</f>
        <v>17455645.536000002</v>
      </c>
      <c r="AM11" s="50">
        <v>30660</v>
      </c>
      <c r="AN11" s="7">
        <v>508.33</v>
      </c>
      <c r="AO11" s="7">
        <f aca="true" t="shared" si="4" ref="AO11:AO21">AM11*AN11</f>
        <v>15585397.799999999</v>
      </c>
      <c r="AP11" s="7">
        <f aca="true" t="shared" si="5" ref="AP11:AP22">AO11*1.12</f>
        <v>17455645.536000002</v>
      </c>
      <c r="AQ11" s="50">
        <v>30660</v>
      </c>
      <c r="AR11" s="7">
        <v>508.33</v>
      </c>
      <c r="AS11" s="7">
        <f aca="true" t="shared" si="6" ref="AS11:AS21">AQ11*AR11</f>
        <v>15585397.799999999</v>
      </c>
      <c r="AT11" s="7">
        <f aca="true" t="shared" si="7" ref="AT11:AT22">AS11*1.12</f>
        <v>17455645.536000002</v>
      </c>
      <c r="AU11" s="51">
        <v>30744</v>
      </c>
      <c r="AV11" s="50">
        <v>508.33</v>
      </c>
      <c r="AW11" s="7">
        <f aca="true" t="shared" si="8" ref="AW11:AW21">AU11*AV11</f>
        <v>15628097.52</v>
      </c>
      <c r="AX11" s="7">
        <f aca="true" t="shared" si="9" ref="AX11:AX22">AW11*1.12</f>
        <v>17503469.222400002</v>
      </c>
      <c r="AY11" s="7">
        <f aca="true" t="shared" si="10" ref="AY11:AY21">SUM(AE11+AI11+AM11+AQ11+AU11)</f>
        <v>157860</v>
      </c>
      <c r="AZ11" s="62">
        <f aca="true" t="shared" si="11" ref="AZ11:AZ21">SUM(AG11+AK11+AO11+AS11+AW11)</f>
        <v>80244973.8</v>
      </c>
      <c r="BA11" s="62">
        <f aca="true" t="shared" si="12" ref="BA11:BA20">AZ11*1.12</f>
        <v>89874370.656</v>
      </c>
      <c r="BB11" s="55" t="s">
        <v>213</v>
      </c>
      <c r="BC11" s="55" t="s">
        <v>209</v>
      </c>
      <c r="BD11" s="55" t="s">
        <v>162</v>
      </c>
      <c r="BE11" s="67"/>
      <c r="BF11" s="67"/>
      <c r="BG11" s="67"/>
      <c r="BH11" s="67"/>
      <c r="BI11" s="67"/>
      <c r="BJ11" s="67"/>
      <c r="BK11" s="67"/>
      <c r="BL11" s="67"/>
      <c r="BM11" s="67"/>
    </row>
    <row r="12" spans="1:65" s="68" customFormat="1" ht="25.5" customHeight="1">
      <c r="A12" s="8"/>
      <c r="B12" s="55" t="s">
        <v>210</v>
      </c>
      <c r="C12" s="8"/>
      <c r="D12" s="74" t="s">
        <v>228</v>
      </c>
      <c r="E12" s="8" t="s">
        <v>146</v>
      </c>
      <c r="F12" s="8" t="s">
        <v>161</v>
      </c>
      <c r="G12" s="48" t="s">
        <v>162</v>
      </c>
      <c r="H12" s="8" t="s">
        <v>147</v>
      </c>
      <c r="I12" s="8"/>
      <c r="J12" s="8"/>
      <c r="K12" s="8">
        <v>0</v>
      </c>
      <c r="L12" s="8">
        <v>710000000</v>
      </c>
      <c r="M12" s="48" t="s">
        <v>163</v>
      </c>
      <c r="N12" s="55" t="s">
        <v>224</v>
      </c>
      <c r="O12" s="8" t="s">
        <v>28</v>
      </c>
      <c r="P12" s="48">
        <v>550000000</v>
      </c>
      <c r="Q12" s="48" t="s">
        <v>152</v>
      </c>
      <c r="R12" s="8"/>
      <c r="S12" s="49" t="s">
        <v>148</v>
      </c>
      <c r="T12" s="8"/>
      <c r="U12" s="8"/>
      <c r="V12" s="8">
        <v>0</v>
      </c>
      <c r="W12" s="8">
        <v>0</v>
      </c>
      <c r="X12" s="8">
        <v>100</v>
      </c>
      <c r="Y12" s="49" t="s">
        <v>149</v>
      </c>
      <c r="Z12" s="8" t="s">
        <v>113</v>
      </c>
      <c r="AA12" s="66"/>
      <c r="AB12" s="50"/>
      <c r="AC12" s="50"/>
      <c r="AD12" s="50"/>
      <c r="AE12" s="50">
        <v>39528</v>
      </c>
      <c r="AF12" s="50">
        <v>508.33</v>
      </c>
      <c r="AG12" s="7">
        <f t="shared" si="0"/>
        <v>20093268.24</v>
      </c>
      <c r="AH12" s="7">
        <f t="shared" si="1"/>
        <v>22504460.4288</v>
      </c>
      <c r="AI12" s="50">
        <v>39420</v>
      </c>
      <c r="AJ12" s="7">
        <v>508.33</v>
      </c>
      <c r="AK12" s="52">
        <f t="shared" si="2"/>
        <v>20038368.599999998</v>
      </c>
      <c r="AL12" s="7">
        <f t="shared" si="3"/>
        <v>22442972.832</v>
      </c>
      <c r="AM12" s="50">
        <v>39420</v>
      </c>
      <c r="AN12" s="7">
        <v>508.33</v>
      </c>
      <c r="AO12" s="7">
        <f t="shared" si="4"/>
        <v>20038368.599999998</v>
      </c>
      <c r="AP12" s="7">
        <f t="shared" si="5"/>
        <v>22442972.832</v>
      </c>
      <c r="AQ12" s="50">
        <v>39420</v>
      </c>
      <c r="AR12" s="7">
        <v>508.33</v>
      </c>
      <c r="AS12" s="7">
        <f t="shared" si="6"/>
        <v>20038368.599999998</v>
      </c>
      <c r="AT12" s="7">
        <f t="shared" si="7"/>
        <v>22442972.832</v>
      </c>
      <c r="AU12" s="51">
        <v>39528</v>
      </c>
      <c r="AV12" s="50">
        <v>508.33</v>
      </c>
      <c r="AW12" s="7">
        <f t="shared" si="8"/>
        <v>20093268.24</v>
      </c>
      <c r="AX12" s="7">
        <f t="shared" si="9"/>
        <v>22504460.4288</v>
      </c>
      <c r="AY12" s="7">
        <f t="shared" si="10"/>
        <v>197316</v>
      </c>
      <c r="AZ12" s="62">
        <f t="shared" si="11"/>
        <v>100301642.27999999</v>
      </c>
      <c r="BA12" s="62">
        <f t="shared" si="12"/>
        <v>112337839.3536</v>
      </c>
      <c r="BB12" s="55" t="s">
        <v>213</v>
      </c>
      <c r="BC12" s="55" t="s">
        <v>209</v>
      </c>
      <c r="BD12" s="55" t="s">
        <v>162</v>
      </c>
      <c r="BE12" s="67"/>
      <c r="BF12" s="67"/>
      <c r="BG12" s="67"/>
      <c r="BH12" s="67"/>
      <c r="BI12" s="67"/>
      <c r="BJ12" s="67"/>
      <c r="BK12" s="67"/>
      <c r="BL12" s="67"/>
      <c r="BM12" s="67"/>
    </row>
    <row r="13" spans="1:65" s="54" customFormat="1" ht="25.5" customHeight="1">
      <c r="A13" s="8"/>
      <c r="B13" s="55" t="s">
        <v>210</v>
      </c>
      <c r="C13" s="8"/>
      <c r="D13" s="74" t="s">
        <v>229</v>
      </c>
      <c r="E13" s="8" t="s">
        <v>146</v>
      </c>
      <c r="F13" s="8" t="s">
        <v>161</v>
      </c>
      <c r="G13" s="48" t="s">
        <v>162</v>
      </c>
      <c r="H13" s="8" t="s">
        <v>147</v>
      </c>
      <c r="I13" s="8"/>
      <c r="J13" s="8"/>
      <c r="K13" s="8">
        <v>0</v>
      </c>
      <c r="L13" s="8">
        <v>710000000</v>
      </c>
      <c r="M13" s="48" t="s">
        <v>163</v>
      </c>
      <c r="N13" s="55" t="s">
        <v>224</v>
      </c>
      <c r="O13" s="8" t="s">
        <v>28</v>
      </c>
      <c r="P13" s="48">
        <v>350000000</v>
      </c>
      <c r="Q13" s="48" t="s">
        <v>153</v>
      </c>
      <c r="R13" s="8"/>
      <c r="S13" s="49" t="s">
        <v>148</v>
      </c>
      <c r="T13" s="8"/>
      <c r="U13" s="8"/>
      <c r="V13" s="8">
        <v>0</v>
      </c>
      <c r="W13" s="8">
        <v>0</v>
      </c>
      <c r="X13" s="8">
        <v>100</v>
      </c>
      <c r="Y13" s="49" t="s">
        <v>149</v>
      </c>
      <c r="Z13" s="8" t="s">
        <v>113</v>
      </c>
      <c r="AA13" s="48"/>
      <c r="AB13" s="50"/>
      <c r="AC13" s="50"/>
      <c r="AD13" s="50"/>
      <c r="AE13" s="50">
        <v>39528</v>
      </c>
      <c r="AF13" s="50">
        <v>508.33</v>
      </c>
      <c r="AG13" s="7">
        <f t="shared" si="0"/>
        <v>20093268.24</v>
      </c>
      <c r="AH13" s="7">
        <f t="shared" si="1"/>
        <v>22504460.4288</v>
      </c>
      <c r="AI13" s="50">
        <v>35040</v>
      </c>
      <c r="AJ13" s="7">
        <v>508.33</v>
      </c>
      <c r="AK13" s="52">
        <f t="shared" si="2"/>
        <v>17811883.2</v>
      </c>
      <c r="AL13" s="7">
        <f t="shared" si="3"/>
        <v>19949309.184</v>
      </c>
      <c r="AM13" s="50">
        <v>35040</v>
      </c>
      <c r="AN13" s="7">
        <v>508.33</v>
      </c>
      <c r="AO13" s="7">
        <f t="shared" si="4"/>
        <v>17811883.2</v>
      </c>
      <c r="AP13" s="7">
        <f t="shared" si="5"/>
        <v>19949309.184</v>
      </c>
      <c r="AQ13" s="50">
        <v>35040</v>
      </c>
      <c r="AR13" s="7">
        <v>508.33</v>
      </c>
      <c r="AS13" s="7">
        <f t="shared" si="6"/>
        <v>17811883.2</v>
      </c>
      <c r="AT13" s="7">
        <f t="shared" si="7"/>
        <v>19949309.184</v>
      </c>
      <c r="AU13" s="51">
        <v>30744</v>
      </c>
      <c r="AV13" s="50">
        <v>508.33</v>
      </c>
      <c r="AW13" s="7">
        <f t="shared" si="8"/>
        <v>15628097.52</v>
      </c>
      <c r="AX13" s="7">
        <f t="shared" si="9"/>
        <v>17503469.222400002</v>
      </c>
      <c r="AY13" s="7">
        <f t="shared" si="10"/>
        <v>175392</v>
      </c>
      <c r="AZ13" s="62">
        <f t="shared" si="11"/>
        <v>89157015.36</v>
      </c>
      <c r="BA13" s="62">
        <f t="shared" si="12"/>
        <v>99855857.20320001</v>
      </c>
      <c r="BB13" s="55" t="s">
        <v>213</v>
      </c>
      <c r="BC13" s="55" t="s">
        <v>209</v>
      </c>
      <c r="BD13" s="55" t="s">
        <v>162</v>
      </c>
      <c r="BE13" s="53"/>
      <c r="BF13" s="53"/>
      <c r="BG13" s="53"/>
      <c r="BH13" s="53"/>
      <c r="BI13" s="53"/>
      <c r="BJ13" s="53"/>
      <c r="BK13" s="53"/>
      <c r="BL13" s="53"/>
      <c r="BM13" s="53"/>
    </row>
    <row r="14" spans="1:65" s="54" customFormat="1" ht="25.5" customHeight="1">
      <c r="A14" s="8"/>
      <c r="B14" s="55" t="s">
        <v>210</v>
      </c>
      <c r="C14" s="8"/>
      <c r="D14" s="74" t="s">
        <v>230</v>
      </c>
      <c r="E14" s="8" t="s">
        <v>146</v>
      </c>
      <c r="F14" s="8" t="s">
        <v>161</v>
      </c>
      <c r="G14" s="48" t="s">
        <v>162</v>
      </c>
      <c r="H14" s="8" t="s">
        <v>147</v>
      </c>
      <c r="I14" s="8"/>
      <c r="J14" s="8"/>
      <c r="K14" s="8">
        <v>0</v>
      </c>
      <c r="L14" s="8">
        <v>710000000</v>
      </c>
      <c r="M14" s="48" t="s">
        <v>163</v>
      </c>
      <c r="N14" s="55" t="s">
        <v>224</v>
      </c>
      <c r="O14" s="8" t="s">
        <v>28</v>
      </c>
      <c r="P14" s="48">
        <v>630000000</v>
      </c>
      <c r="Q14" s="48" t="s">
        <v>154</v>
      </c>
      <c r="R14" s="8"/>
      <c r="S14" s="49" t="s">
        <v>148</v>
      </c>
      <c r="T14" s="8"/>
      <c r="U14" s="8"/>
      <c r="V14" s="8">
        <v>0</v>
      </c>
      <c r="W14" s="8">
        <v>0</v>
      </c>
      <c r="X14" s="8">
        <v>100</v>
      </c>
      <c r="Y14" s="49" t="s">
        <v>149</v>
      </c>
      <c r="Z14" s="8" t="s">
        <v>113</v>
      </c>
      <c r="AA14" s="48"/>
      <c r="AB14" s="50"/>
      <c r="AC14" s="50"/>
      <c r="AD14" s="50"/>
      <c r="AE14" s="50">
        <v>8784</v>
      </c>
      <c r="AF14" s="50">
        <v>508.33</v>
      </c>
      <c r="AG14" s="7">
        <f t="shared" si="0"/>
        <v>4465170.72</v>
      </c>
      <c r="AH14" s="7">
        <f t="shared" si="1"/>
        <v>5000991.2064000005</v>
      </c>
      <c r="AI14" s="50">
        <v>8760</v>
      </c>
      <c r="AJ14" s="7">
        <v>508.33</v>
      </c>
      <c r="AK14" s="52">
        <f t="shared" si="2"/>
        <v>4452970.8</v>
      </c>
      <c r="AL14" s="7">
        <f t="shared" si="3"/>
        <v>4987327.296</v>
      </c>
      <c r="AM14" s="50">
        <v>8760</v>
      </c>
      <c r="AN14" s="7">
        <v>508.33</v>
      </c>
      <c r="AO14" s="7">
        <f t="shared" si="4"/>
        <v>4452970.8</v>
      </c>
      <c r="AP14" s="7">
        <f t="shared" si="5"/>
        <v>4987327.296</v>
      </c>
      <c r="AQ14" s="50">
        <v>8760</v>
      </c>
      <c r="AR14" s="7">
        <v>508.33</v>
      </c>
      <c r="AS14" s="7">
        <f t="shared" si="6"/>
        <v>4452970.8</v>
      </c>
      <c r="AT14" s="7">
        <f t="shared" si="7"/>
        <v>4987327.296</v>
      </c>
      <c r="AU14" s="51">
        <v>8784</v>
      </c>
      <c r="AV14" s="50">
        <v>508.33</v>
      </c>
      <c r="AW14" s="7">
        <f t="shared" si="8"/>
        <v>4465170.72</v>
      </c>
      <c r="AX14" s="7">
        <f t="shared" si="9"/>
        <v>5000991.2064000005</v>
      </c>
      <c r="AY14" s="7">
        <f t="shared" si="10"/>
        <v>43848</v>
      </c>
      <c r="AZ14" s="62">
        <f t="shared" si="11"/>
        <v>22289253.84</v>
      </c>
      <c r="BA14" s="62">
        <f t="shared" si="12"/>
        <v>24963964.300800003</v>
      </c>
      <c r="BB14" s="55" t="s">
        <v>213</v>
      </c>
      <c r="BC14" s="55" t="s">
        <v>209</v>
      </c>
      <c r="BD14" s="55" t="s">
        <v>162</v>
      </c>
      <c r="BE14" s="53"/>
      <c r="BF14" s="53"/>
      <c r="BG14" s="53"/>
      <c r="BH14" s="53"/>
      <c r="BI14" s="53"/>
      <c r="BJ14" s="53"/>
      <c r="BK14" s="53"/>
      <c r="BL14" s="53"/>
      <c r="BM14" s="53"/>
    </row>
    <row r="15" spans="1:65" s="54" customFormat="1" ht="25.5" customHeight="1">
      <c r="A15" s="8"/>
      <c r="B15" s="55" t="s">
        <v>210</v>
      </c>
      <c r="C15" s="8"/>
      <c r="D15" s="74" t="s">
        <v>231</v>
      </c>
      <c r="E15" s="8" t="s">
        <v>146</v>
      </c>
      <c r="F15" s="8" t="s">
        <v>161</v>
      </c>
      <c r="G15" s="48" t="s">
        <v>162</v>
      </c>
      <c r="H15" s="8" t="s">
        <v>147</v>
      </c>
      <c r="I15" s="8"/>
      <c r="J15" s="8"/>
      <c r="K15" s="8">
        <v>0</v>
      </c>
      <c r="L15" s="8">
        <v>710000000</v>
      </c>
      <c r="M15" s="48" t="s">
        <v>163</v>
      </c>
      <c r="N15" s="55" t="s">
        <v>224</v>
      </c>
      <c r="O15" s="8" t="s">
        <v>28</v>
      </c>
      <c r="P15" s="48">
        <v>630000000</v>
      </c>
      <c r="Q15" s="48" t="s">
        <v>154</v>
      </c>
      <c r="R15" s="8"/>
      <c r="S15" s="49" t="s">
        <v>148</v>
      </c>
      <c r="T15" s="8"/>
      <c r="U15" s="8"/>
      <c r="V15" s="8">
        <v>0</v>
      </c>
      <c r="W15" s="8">
        <v>0</v>
      </c>
      <c r="X15" s="8">
        <v>100</v>
      </c>
      <c r="Y15" s="49" t="s">
        <v>149</v>
      </c>
      <c r="Z15" s="8" t="s">
        <v>113</v>
      </c>
      <c r="AA15" s="48"/>
      <c r="AB15" s="50"/>
      <c r="AC15" s="50"/>
      <c r="AD15" s="50"/>
      <c r="AE15" s="50">
        <v>30744</v>
      </c>
      <c r="AF15" s="50">
        <v>508.33</v>
      </c>
      <c r="AG15" s="7">
        <f t="shared" si="0"/>
        <v>15628097.52</v>
      </c>
      <c r="AH15" s="7">
        <f t="shared" si="1"/>
        <v>17503469.222400002</v>
      </c>
      <c r="AI15" s="50">
        <v>28470</v>
      </c>
      <c r="AJ15" s="7">
        <v>508.33</v>
      </c>
      <c r="AK15" s="52">
        <f t="shared" si="2"/>
        <v>14472155.1</v>
      </c>
      <c r="AL15" s="7">
        <f t="shared" si="3"/>
        <v>16208813.712000001</v>
      </c>
      <c r="AM15" s="50">
        <v>28470</v>
      </c>
      <c r="AN15" s="7">
        <v>508.33</v>
      </c>
      <c r="AO15" s="7">
        <f t="shared" si="4"/>
        <v>14472155.1</v>
      </c>
      <c r="AP15" s="7">
        <f t="shared" si="5"/>
        <v>16208813.712000001</v>
      </c>
      <c r="AQ15" s="50">
        <v>28470</v>
      </c>
      <c r="AR15" s="7">
        <v>508.33</v>
      </c>
      <c r="AS15" s="7">
        <f t="shared" si="6"/>
        <v>14472155.1</v>
      </c>
      <c r="AT15" s="7">
        <f t="shared" si="7"/>
        <v>16208813.712000001</v>
      </c>
      <c r="AU15" s="51">
        <v>30744</v>
      </c>
      <c r="AV15" s="50">
        <v>508.33</v>
      </c>
      <c r="AW15" s="7">
        <f t="shared" si="8"/>
        <v>15628097.52</v>
      </c>
      <c r="AX15" s="7">
        <f t="shared" si="9"/>
        <v>17503469.222400002</v>
      </c>
      <c r="AY15" s="7">
        <f t="shared" si="10"/>
        <v>146898</v>
      </c>
      <c r="AZ15" s="62">
        <f t="shared" si="11"/>
        <v>74672660.34</v>
      </c>
      <c r="BA15" s="62">
        <f t="shared" si="12"/>
        <v>83633379.58080001</v>
      </c>
      <c r="BB15" s="55" t="s">
        <v>213</v>
      </c>
      <c r="BC15" s="55" t="s">
        <v>209</v>
      </c>
      <c r="BD15" s="55" t="s">
        <v>162</v>
      </c>
      <c r="BE15" s="53"/>
      <c r="BF15" s="53"/>
      <c r="BG15" s="53"/>
      <c r="BH15" s="53"/>
      <c r="BI15" s="53"/>
      <c r="BJ15" s="53"/>
      <c r="BK15" s="53"/>
      <c r="BL15" s="53"/>
      <c r="BM15" s="53"/>
    </row>
    <row r="16" spans="1:65" s="54" customFormat="1" ht="25.5" customHeight="1">
      <c r="A16" s="8"/>
      <c r="B16" s="55" t="s">
        <v>210</v>
      </c>
      <c r="C16" s="8"/>
      <c r="D16" s="74" t="s">
        <v>232</v>
      </c>
      <c r="E16" s="8" t="s">
        <v>146</v>
      </c>
      <c r="F16" s="8" t="s">
        <v>161</v>
      </c>
      <c r="G16" s="48" t="s">
        <v>162</v>
      </c>
      <c r="H16" s="8" t="s">
        <v>147</v>
      </c>
      <c r="I16" s="8"/>
      <c r="J16" s="8"/>
      <c r="K16" s="8">
        <v>0</v>
      </c>
      <c r="L16" s="8">
        <v>710000000</v>
      </c>
      <c r="M16" s="48" t="s">
        <v>163</v>
      </c>
      <c r="N16" s="55" t="s">
        <v>224</v>
      </c>
      <c r="O16" s="8" t="s">
        <v>28</v>
      </c>
      <c r="P16" s="48">
        <v>190000000</v>
      </c>
      <c r="Q16" s="48" t="s">
        <v>155</v>
      </c>
      <c r="R16" s="8"/>
      <c r="S16" s="49" t="s">
        <v>148</v>
      </c>
      <c r="T16" s="8"/>
      <c r="U16" s="8"/>
      <c r="V16" s="8">
        <v>0</v>
      </c>
      <c r="W16" s="8">
        <v>0</v>
      </c>
      <c r="X16" s="8">
        <v>100</v>
      </c>
      <c r="Y16" s="49" t="s">
        <v>149</v>
      </c>
      <c r="Z16" s="8" t="s">
        <v>113</v>
      </c>
      <c r="AA16" s="48"/>
      <c r="AB16" s="50"/>
      <c r="AC16" s="50"/>
      <c r="AD16" s="50"/>
      <c r="AE16" s="50">
        <v>61488</v>
      </c>
      <c r="AF16" s="50">
        <v>508.33</v>
      </c>
      <c r="AG16" s="7">
        <f t="shared" si="0"/>
        <v>31256195.04</v>
      </c>
      <c r="AH16" s="7">
        <f t="shared" si="1"/>
        <v>35006938.444800004</v>
      </c>
      <c r="AI16" s="50">
        <v>61320</v>
      </c>
      <c r="AJ16" s="7">
        <v>508.33</v>
      </c>
      <c r="AK16" s="52">
        <f t="shared" si="2"/>
        <v>31170795.599999998</v>
      </c>
      <c r="AL16" s="7">
        <f t="shared" si="3"/>
        <v>34911291.072000004</v>
      </c>
      <c r="AM16" s="50">
        <v>61320</v>
      </c>
      <c r="AN16" s="7">
        <v>508.33</v>
      </c>
      <c r="AO16" s="7">
        <f t="shared" si="4"/>
        <v>31170795.599999998</v>
      </c>
      <c r="AP16" s="7">
        <f t="shared" si="5"/>
        <v>34911291.072000004</v>
      </c>
      <c r="AQ16" s="50">
        <v>61320</v>
      </c>
      <c r="AR16" s="7">
        <v>508.33</v>
      </c>
      <c r="AS16" s="7">
        <f t="shared" si="6"/>
        <v>31170795.599999998</v>
      </c>
      <c r="AT16" s="7">
        <f t="shared" si="7"/>
        <v>34911291.072000004</v>
      </c>
      <c r="AU16" s="51">
        <v>61488</v>
      </c>
      <c r="AV16" s="50">
        <v>508.33</v>
      </c>
      <c r="AW16" s="7">
        <f t="shared" si="8"/>
        <v>31256195.04</v>
      </c>
      <c r="AX16" s="7">
        <f t="shared" si="9"/>
        <v>35006938.444800004</v>
      </c>
      <c r="AY16" s="7">
        <f t="shared" si="10"/>
        <v>306936</v>
      </c>
      <c r="AZ16" s="62">
        <f t="shared" si="11"/>
        <v>156024776.88</v>
      </c>
      <c r="BA16" s="62">
        <f t="shared" si="12"/>
        <v>174747750.1056</v>
      </c>
      <c r="BB16" s="55" t="s">
        <v>213</v>
      </c>
      <c r="BC16" s="55" t="s">
        <v>209</v>
      </c>
      <c r="BD16" s="55" t="s">
        <v>162</v>
      </c>
      <c r="BE16" s="53"/>
      <c r="BF16" s="53"/>
      <c r="BG16" s="53"/>
      <c r="BH16" s="53"/>
      <c r="BI16" s="53"/>
      <c r="BJ16" s="53"/>
      <c r="BK16" s="53"/>
      <c r="BL16" s="53"/>
      <c r="BM16" s="53"/>
    </row>
    <row r="17" spans="1:65" s="54" customFormat="1" ht="25.5" customHeight="1">
      <c r="A17" s="8"/>
      <c r="B17" s="55" t="s">
        <v>210</v>
      </c>
      <c r="C17" s="8"/>
      <c r="D17" s="74" t="s">
        <v>233</v>
      </c>
      <c r="E17" s="8" t="s">
        <v>146</v>
      </c>
      <c r="F17" s="8" t="s">
        <v>161</v>
      </c>
      <c r="G17" s="48" t="s">
        <v>162</v>
      </c>
      <c r="H17" s="8" t="s">
        <v>147</v>
      </c>
      <c r="I17" s="8"/>
      <c r="J17" s="8"/>
      <c r="K17" s="8">
        <v>0</v>
      </c>
      <c r="L17" s="8">
        <v>710000000</v>
      </c>
      <c r="M17" s="48" t="s">
        <v>163</v>
      </c>
      <c r="N17" s="55" t="s">
        <v>224</v>
      </c>
      <c r="O17" s="8" t="s">
        <v>28</v>
      </c>
      <c r="P17" s="48">
        <v>310000000</v>
      </c>
      <c r="Q17" s="48" t="s">
        <v>156</v>
      </c>
      <c r="R17" s="8"/>
      <c r="S17" s="49" t="s">
        <v>148</v>
      </c>
      <c r="T17" s="8"/>
      <c r="U17" s="8"/>
      <c r="V17" s="8">
        <v>0</v>
      </c>
      <c r="W17" s="8">
        <v>0</v>
      </c>
      <c r="X17" s="8">
        <v>100</v>
      </c>
      <c r="Y17" s="49" t="s">
        <v>149</v>
      </c>
      <c r="Z17" s="8" t="s">
        <v>113</v>
      </c>
      <c r="AA17" s="48"/>
      <c r="AB17" s="50"/>
      <c r="AC17" s="50"/>
      <c r="AD17" s="50"/>
      <c r="AE17" s="50">
        <v>21960</v>
      </c>
      <c r="AF17" s="50">
        <v>508.33</v>
      </c>
      <c r="AG17" s="7">
        <f t="shared" si="0"/>
        <v>11162926.799999999</v>
      </c>
      <c r="AH17" s="7">
        <f t="shared" si="1"/>
        <v>12502478.016</v>
      </c>
      <c r="AI17" s="50">
        <v>21900</v>
      </c>
      <c r="AJ17" s="7">
        <v>508.33</v>
      </c>
      <c r="AK17" s="52">
        <f t="shared" si="2"/>
        <v>11132427</v>
      </c>
      <c r="AL17" s="7">
        <f t="shared" si="3"/>
        <v>12468318.240000002</v>
      </c>
      <c r="AM17" s="50">
        <v>21900</v>
      </c>
      <c r="AN17" s="7">
        <v>508.33</v>
      </c>
      <c r="AO17" s="7">
        <f t="shared" si="4"/>
        <v>11132427</v>
      </c>
      <c r="AP17" s="7">
        <f t="shared" si="5"/>
        <v>12468318.240000002</v>
      </c>
      <c r="AQ17" s="50">
        <v>21900</v>
      </c>
      <c r="AR17" s="7">
        <v>508.33</v>
      </c>
      <c r="AS17" s="7">
        <f t="shared" si="6"/>
        <v>11132427</v>
      </c>
      <c r="AT17" s="7">
        <f t="shared" si="7"/>
        <v>12468318.240000002</v>
      </c>
      <c r="AU17" s="51">
        <v>21960</v>
      </c>
      <c r="AV17" s="50">
        <v>508.33</v>
      </c>
      <c r="AW17" s="7">
        <f t="shared" si="8"/>
        <v>11162926.799999999</v>
      </c>
      <c r="AX17" s="7">
        <f t="shared" si="9"/>
        <v>12502478.016</v>
      </c>
      <c r="AY17" s="7">
        <f t="shared" si="10"/>
        <v>109620</v>
      </c>
      <c r="AZ17" s="62">
        <f t="shared" si="11"/>
        <v>55723134.599999994</v>
      </c>
      <c r="BA17" s="62">
        <f t="shared" si="12"/>
        <v>62409910.752</v>
      </c>
      <c r="BB17" s="55" t="s">
        <v>213</v>
      </c>
      <c r="BC17" s="55" t="s">
        <v>209</v>
      </c>
      <c r="BD17" s="55" t="s">
        <v>162</v>
      </c>
      <c r="BE17" s="53"/>
      <c r="BF17" s="53"/>
      <c r="BG17" s="53"/>
      <c r="BH17" s="53"/>
      <c r="BI17" s="53"/>
      <c r="BJ17" s="53"/>
      <c r="BK17" s="53"/>
      <c r="BL17" s="53"/>
      <c r="BM17" s="53"/>
    </row>
    <row r="18" spans="1:65" s="54" customFormat="1" ht="25.5" customHeight="1">
      <c r="A18" s="8"/>
      <c r="B18" s="55" t="s">
        <v>210</v>
      </c>
      <c r="C18" s="8"/>
      <c r="D18" s="74" t="s">
        <v>234</v>
      </c>
      <c r="E18" s="8" t="s">
        <v>146</v>
      </c>
      <c r="F18" s="8" t="s">
        <v>161</v>
      </c>
      <c r="G18" s="48" t="s">
        <v>162</v>
      </c>
      <c r="H18" s="8" t="s">
        <v>147</v>
      </c>
      <c r="I18" s="8"/>
      <c r="J18" s="8"/>
      <c r="K18" s="8">
        <v>0</v>
      </c>
      <c r="L18" s="8">
        <v>710000000</v>
      </c>
      <c r="M18" s="48" t="s">
        <v>163</v>
      </c>
      <c r="N18" s="55" t="s">
        <v>224</v>
      </c>
      <c r="O18" s="8" t="s">
        <v>28</v>
      </c>
      <c r="P18" s="48">
        <v>610000000</v>
      </c>
      <c r="Q18" s="48" t="s">
        <v>157</v>
      </c>
      <c r="R18" s="8"/>
      <c r="S18" s="49" t="s">
        <v>148</v>
      </c>
      <c r="T18" s="8"/>
      <c r="U18" s="8"/>
      <c r="V18" s="8">
        <v>0</v>
      </c>
      <c r="W18" s="8">
        <v>0</v>
      </c>
      <c r="X18" s="8">
        <v>100</v>
      </c>
      <c r="Y18" s="49" t="s">
        <v>149</v>
      </c>
      <c r="Z18" s="8" t="s">
        <v>113</v>
      </c>
      <c r="AA18" s="48"/>
      <c r="AB18" s="50"/>
      <c r="AC18" s="50"/>
      <c r="AD18" s="50"/>
      <c r="AE18" s="50">
        <v>52704</v>
      </c>
      <c r="AF18" s="50">
        <v>508.33</v>
      </c>
      <c r="AG18" s="7">
        <f t="shared" si="0"/>
        <v>26791024.32</v>
      </c>
      <c r="AH18" s="7">
        <f t="shared" si="1"/>
        <v>30005947.238400005</v>
      </c>
      <c r="AI18" s="50">
        <v>43800</v>
      </c>
      <c r="AJ18" s="7">
        <v>508.33</v>
      </c>
      <c r="AK18" s="52">
        <f t="shared" si="2"/>
        <v>22264854</v>
      </c>
      <c r="AL18" s="7">
        <f t="shared" si="3"/>
        <v>24936636.480000004</v>
      </c>
      <c r="AM18" s="50">
        <v>43800</v>
      </c>
      <c r="AN18" s="7">
        <v>508.33</v>
      </c>
      <c r="AO18" s="7">
        <f t="shared" si="4"/>
        <v>22264854</v>
      </c>
      <c r="AP18" s="7">
        <f t="shared" si="5"/>
        <v>24936636.480000004</v>
      </c>
      <c r="AQ18" s="50">
        <v>43800</v>
      </c>
      <c r="AR18" s="7">
        <v>508.33</v>
      </c>
      <c r="AS18" s="7">
        <f t="shared" si="6"/>
        <v>22264854</v>
      </c>
      <c r="AT18" s="7">
        <f t="shared" si="7"/>
        <v>24936636.480000004</v>
      </c>
      <c r="AU18" s="51">
        <v>43920</v>
      </c>
      <c r="AV18" s="50">
        <v>508.33</v>
      </c>
      <c r="AW18" s="7">
        <f t="shared" si="8"/>
        <v>22325853.599999998</v>
      </c>
      <c r="AX18" s="7">
        <f t="shared" si="9"/>
        <v>25004956.032</v>
      </c>
      <c r="AY18" s="7">
        <f t="shared" si="10"/>
        <v>228024</v>
      </c>
      <c r="AZ18" s="62">
        <f t="shared" si="11"/>
        <v>115911439.91999999</v>
      </c>
      <c r="BA18" s="62">
        <f t="shared" si="12"/>
        <v>129820812.7104</v>
      </c>
      <c r="BB18" s="55" t="s">
        <v>213</v>
      </c>
      <c r="BC18" s="55" t="s">
        <v>209</v>
      </c>
      <c r="BD18" s="55" t="s">
        <v>162</v>
      </c>
      <c r="BE18" s="53"/>
      <c r="BF18" s="53"/>
      <c r="BG18" s="53"/>
      <c r="BH18" s="53"/>
      <c r="BI18" s="53"/>
      <c r="BJ18" s="53"/>
      <c r="BK18" s="53"/>
      <c r="BL18" s="53"/>
      <c r="BM18" s="53"/>
    </row>
    <row r="19" spans="1:65" s="54" customFormat="1" ht="25.5" customHeight="1">
      <c r="A19" s="8"/>
      <c r="B19" s="55" t="s">
        <v>210</v>
      </c>
      <c r="C19" s="8"/>
      <c r="D19" s="74" t="s">
        <v>235</v>
      </c>
      <c r="E19" s="8" t="s">
        <v>146</v>
      </c>
      <c r="F19" s="8" t="s">
        <v>161</v>
      </c>
      <c r="G19" s="48" t="s">
        <v>162</v>
      </c>
      <c r="H19" s="8" t="s">
        <v>147</v>
      </c>
      <c r="I19" s="8"/>
      <c r="J19" s="8"/>
      <c r="K19" s="8">
        <v>0</v>
      </c>
      <c r="L19" s="8">
        <v>710000000</v>
      </c>
      <c r="M19" s="48" t="s">
        <v>163</v>
      </c>
      <c r="N19" s="55" t="s">
        <v>224</v>
      </c>
      <c r="O19" s="8" t="s">
        <v>28</v>
      </c>
      <c r="P19" s="48">
        <v>430000000</v>
      </c>
      <c r="Q19" s="48" t="s">
        <v>158</v>
      </c>
      <c r="R19" s="8"/>
      <c r="S19" s="49" t="s">
        <v>148</v>
      </c>
      <c r="T19" s="8"/>
      <c r="U19" s="8"/>
      <c r="V19" s="8">
        <v>0</v>
      </c>
      <c r="W19" s="8">
        <v>0</v>
      </c>
      <c r="X19" s="8">
        <v>100</v>
      </c>
      <c r="Y19" s="49" t="s">
        <v>149</v>
      </c>
      <c r="Z19" s="8" t="s">
        <v>113</v>
      </c>
      <c r="AA19" s="48"/>
      <c r="AB19" s="50"/>
      <c r="AC19" s="50"/>
      <c r="AD19" s="50"/>
      <c r="AE19" s="50">
        <v>35136</v>
      </c>
      <c r="AF19" s="50">
        <v>508.33</v>
      </c>
      <c r="AG19" s="7">
        <f t="shared" si="0"/>
        <v>17860682.88</v>
      </c>
      <c r="AH19" s="7">
        <f t="shared" si="1"/>
        <v>20003964.825600002</v>
      </c>
      <c r="AI19" s="50">
        <v>26280</v>
      </c>
      <c r="AJ19" s="7">
        <v>508.33</v>
      </c>
      <c r="AK19" s="52">
        <f t="shared" si="2"/>
        <v>13358912.4</v>
      </c>
      <c r="AL19" s="7">
        <f t="shared" si="3"/>
        <v>14961981.888000002</v>
      </c>
      <c r="AM19" s="50">
        <v>26280</v>
      </c>
      <c r="AN19" s="7">
        <v>508.33</v>
      </c>
      <c r="AO19" s="7">
        <f t="shared" si="4"/>
        <v>13358912.4</v>
      </c>
      <c r="AP19" s="7">
        <f t="shared" si="5"/>
        <v>14961981.888000002</v>
      </c>
      <c r="AQ19" s="50">
        <v>26280</v>
      </c>
      <c r="AR19" s="7">
        <v>508.33</v>
      </c>
      <c r="AS19" s="7">
        <f t="shared" si="6"/>
        <v>13358912.4</v>
      </c>
      <c r="AT19" s="7">
        <f t="shared" si="7"/>
        <v>14961981.888000002</v>
      </c>
      <c r="AU19" s="51">
        <v>26352</v>
      </c>
      <c r="AV19" s="50">
        <v>508.33</v>
      </c>
      <c r="AW19" s="7">
        <f t="shared" si="8"/>
        <v>13395512.16</v>
      </c>
      <c r="AX19" s="7">
        <f t="shared" si="9"/>
        <v>15002973.619200002</v>
      </c>
      <c r="AY19" s="7">
        <f t="shared" si="10"/>
        <v>140328</v>
      </c>
      <c r="AZ19" s="62">
        <f t="shared" si="11"/>
        <v>71332932.24</v>
      </c>
      <c r="BA19" s="62">
        <f t="shared" si="12"/>
        <v>79892884.10880001</v>
      </c>
      <c r="BB19" s="55" t="s">
        <v>213</v>
      </c>
      <c r="BC19" s="55" t="s">
        <v>209</v>
      </c>
      <c r="BD19" s="55" t="s">
        <v>162</v>
      </c>
      <c r="BE19" s="53"/>
      <c r="BF19" s="53"/>
      <c r="BG19" s="53"/>
      <c r="BH19" s="53"/>
      <c r="BI19" s="53"/>
      <c r="BJ19" s="53"/>
      <c r="BK19" s="53"/>
      <c r="BL19" s="53"/>
      <c r="BM19" s="53"/>
    </row>
    <row r="20" spans="1:65" s="54" customFormat="1" ht="25.5" customHeight="1">
      <c r="A20" s="8"/>
      <c r="B20" s="55" t="s">
        <v>210</v>
      </c>
      <c r="C20" s="8"/>
      <c r="D20" s="74" t="s">
        <v>236</v>
      </c>
      <c r="E20" s="8" t="s">
        <v>146</v>
      </c>
      <c r="F20" s="8" t="s">
        <v>161</v>
      </c>
      <c r="G20" s="48" t="s">
        <v>162</v>
      </c>
      <c r="H20" s="8" t="s">
        <v>147</v>
      </c>
      <c r="I20" s="8"/>
      <c r="J20" s="8"/>
      <c r="K20" s="8">
        <v>0</v>
      </c>
      <c r="L20" s="8">
        <v>710000000</v>
      </c>
      <c r="M20" s="48" t="s">
        <v>163</v>
      </c>
      <c r="N20" s="55" t="s">
        <v>224</v>
      </c>
      <c r="O20" s="8" t="s">
        <v>28</v>
      </c>
      <c r="P20" s="48">
        <v>150000000</v>
      </c>
      <c r="Q20" s="48" t="s">
        <v>159</v>
      </c>
      <c r="R20" s="8"/>
      <c r="S20" s="49" t="s">
        <v>148</v>
      </c>
      <c r="T20" s="8"/>
      <c r="U20" s="8"/>
      <c r="V20" s="8">
        <v>0</v>
      </c>
      <c r="W20" s="8">
        <v>0</v>
      </c>
      <c r="X20" s="8">
        <v>100</v>
      </c>
      <c r="Y20" s="49" t="s">
        <v>149</v>
      </c>
      <c r="Z20" s="8" t="s">
        <v>113</v>
      </c>
      <c r="AA20" s="48"/>
      <c r="AB20" s="50"/>
      <c r="AC20" s="50"/>
      <c r="AD20" s="50"/>
      <c r="AE20" s="50">
        <v>13176</v>
      </c>
      <c r="AF20" s="50">
        <v>508.33</v>
      </c>
      <c r="AG20" s="7">
        <f t="shared" si="0"/>
        <v>6697756.08</v>
      </c>
      <c r="AH20" s="7">
        <f t="shared" si="1"/>
        <v>7501486.809600001</v>
      </c>
      <c r="AI20" s="50">
        <v>13140</v>
      </c>
      <c r="AJ20" s="7">
        <v>508.33</v>
      </c>
      <c r="AK20" s="52">
        <f t="shared" si="2"/>
        <v>6679456.2</v>
      </c>
      <c r="AL20" s="7">
        <f t="shared" si="3"/>
        <v>7480990.944000001</v>
      </c>
      <c r="AM20" s="50">
        <v>13140</v>
      </c>
      <c r="AN20" s="7">
        <v>508.33</v>
      </c>
      <c r="AO20" s="7">
        <f t="shared" si="4"/>
        <v>6679456.2</v>
      </c>
      <c r="AP20" s="7">
        <f t="shared" si="5"/>
        <v>7480990.944000001</v>
      </c>
      <c r="AQ20" s="50">
        <v>13140</v>
      </c>
      <c r="AR20" s="7">
        <v>508.33</v>
      </c>
      <c r="AS20" s="7">
        <f t="shared" si="6"/>
        <v>6679456.2</v>
      </c>
      <c r="AT20" s="7">
        <f t="shared" si="7"/>
        <v>7480990.944000001</v>
      </c>
      <c r="AU20" s="51">
        <v>13176</v>
      </c>
      <c r="AV20" s="50">
        <v>508.33</v>
      </c>
      <c r="AW20" s="7">
        <f t="shared" si="8"/>
        <v>6697756.08</v>
      </c>
      <c r="AX20" s="7">
        <f t="shared" si="9"/>
        <v>7501486.809600001</v>
      </c>
      <c r="AY20" s="7">
        <f t="shared" si="10"/>
        <v>65772</v>
      </c>
      <c r="AZ20" s="62">
        <f t="shared" si="11"/>
        <v>33433880.759999998</v>
      </c>
      <c r="BA20" s="62">
        <f t="shared" si="12"/>
        <v>37445946.4512</v>
      </c>
      <c r="BB20" s="55" t="s">
        <v>213</v>
      </c>
      <c r="BC20" s="55" t="s">
        <v>209</v>
      </c>
      <c r="BD20" s="55" t="s">
        <v>162</v>
      </c>
      <c r="BE20" s="53"/>
      <c r="BF20" s="53"/>
      <c r="BG20" s="53"/>
      <c r="BH20" s="53"/>
      <c r="BI20" s="53"/>
      <c r="BJ20" s="53"/>
      <c r="BK20" s="53"/>
      <c r="BL20" s="53"/>
      <c r="BM20" s="53"/>
    </row>
    <row r="21" spans="1:65" s="56" customFormat="1" ht="25.5" customHeight="1">
      <c r="A21" s="76"/>
      <c r="B21" s="77" t="s">
        <v>210</v>
      </c>
      <c r="C21" s="76"/>
      <c r="D21" s="78" t="s">
        <v>237</v>
      </c>
      <c r="E21" s="76" t="s">
        <v>146</v>
      </c>
      <c r="F21" s="76" t="s">
        <v>161</v>
      </c>
      <c r="G21" s="79" t="s">
        <v>162</v>
      </c>
      <c r="H21" s="76" t="s">
        <v>147</v>
      </c>
      <c r="I21" s="76"/>
      <c r="J21" s="76"/>
      <c r="K21" s="76">
        <v>0</v>
      </c>
      <c r="L21" s="76">
        <v>710000000</v>
      </c>
      <c r="M21" s="79" t="s">
        <v>163</v>
      </c>
      <c r="N21" s="77" t="s">
        <v>224</v>
      </c>
      <c r="O21" s="76" t="s">
        <v>28</v>
      </c>
      <c r="P21" s="79">
        <v>270000000</v>
      </c>
      <c r="Q21" s="79" t="s">
        <v>160</v>
      </c>
      <c r="R21" s="76"/>
      <c r="S21" s="80" t="s">
        <v>148</v>
      </c>
      <c r="T21" s="76"/>
      <c r="U21" s="76"/>
      <c r="V21" s="76">
        <v>0</v>
      </c>
      <c r="W21" s="76">
        <v>0</v>
      </c>
      <c r="X21" s="76">
        <v>100</v>
      </c>
      <c r="Y21" s="80" t="s">
        <v>149</v>
      </c>
      <c r="Z21" s="76" t="s">
        <v>113</v>
      </c>
      <c r="AA21" s="79"/>
      <c r="AB21" s="81"/>
      <c r="AC21" s="81"/>
      <c r="AD21" s="81"/>
      <c r="AE21" s="81">
        <v>8784</v>
      </c>
      <c r="AF21" s="81">
        <v>508.33</v>
      </c>
      <c r="AG21" s="82">
        <f t="shared" si="0"/>
        <v>4465170.72</v>
      </c>
      <c r="AH21" s="82">
        <f t="shared" si="1"/>
        <v>5000991.2064000005</v>
      </c>
      <c r="AI21" s="81">
        <v>8760</v>
      </c>
      <c r="AJ21" s="82">
        <v>508.33</v>
      </c>
      <c r="AK21" s="83">
        <f t="shared" si="2"/>
        <v>4452970.8</v>
      </c>
      <c r="AL21" s="82">
        <f t="shared" si="3"/>
        <v>4987327.296</v>
      </c>
      <c r="AM21" s="81">
        <v>8760</v>
      </c>
      <c r="AN21" s="82">
        <v>508.33</v>
      </c>
      <c r="AO21" s="82">
        <f t="shared" si="4"/>
        <v>4452970.8</v>
      </c>
      <c r="AP21" s="82">
        <f t="shared" si="5"/>
        <v>4987327.296</v>
      </c>
      <c r="AQ21" s="81">
        <v>8760</v>
      </c>
      <c r="AR21" s="82">
        <v>508.33</v>
      </c>
      <c r="AS21" s="82">
        <f t="shared" si="6"/>
        <v>4452970.8</v>
      </c>
      <c r="AT21" s="82">
        <f t="shared" si="7"/>
        <v>4987327.296</v>
      </c>
      <c r="AU21" s="84">
        <v>8784</v>
      </c>
      <c r="AV21" s="81">
        <v>508.33</v>
      </c>
      <c r="AW21" s="82">
        <f t="shared" si="8"/>
        <v>4465170.72</v>
      </c>
      <c r="AX21" s="82">
        <f t="shared" si="9"/>
        <v>5000991.2064000005</v>
      </c>
      <c r="AY21" s="82">
        <f t="shared" si="10"/>
        <v>43848</v>
      </c>
      <c r="AZ21" s="85">
        <f t="shared" si="11"/>
        <v>22289253.84</v>
      </c>
      <c r="BA21" s="85">
        <f>AZ21*1.12</f>
        <v>24963964.300800003</v>
      </c>
      <c r="BB21" s="77" t="s">
        <v>213</v>
      </c>
      <c r="BC21" s="77" t="s">
        <v>209</v>
      </c>
      <c r="BD21" s="77" t="s">
        <v>162</v>
      </c>
      <c r="BE21" s="77"/>
      <c r="BF21" s="77"/>
      <c r="BG21" s="77"/>
      <c r="BH21" s="77"/>
      <c r="BI21" s="77"/>
      <c r="BJ21" s="77"/>
      <c r="BK21" s="77"/>
      <c r="BL21" s="77"/>
      <c r="BM21" s="77"/>
    </row>
    <row r="22" spans="1:65" ht="25.5" customHeight="1">
      <c r="A22" s="86"/>
      <c r="B22" s="86"/>
      <c r="C22" s="86"/>
      <c r="D22" s="75" t="s">
        <v>238</v>
      </c>
      <c r="E22" s="86"/>
      <c r="F22" s="55"/>
      <c r="G22" s="55"/>
      <c r="H22" s="86"/>
      <c r="I22" s="86"/>
      <c r="J22" s="86"/>
      <c r="K22" s="86"/>
      <c r="L22" s="86"/>
      <c r="M22" s="55"/>
      <c r="N22" s="86"/>
      <c r="O22" s="86"/>
      <c r="P22" s="86"/>
      <c r="Q22" s="55"/>
      <c r="R22" s="86"/>
      <c r="S22" s="86"/>
      <c r="T22" s="86"/>
      <c r="U22" s="86"/>
      <c r="V22" s="86"/>
      <c r="W22" s="86"/>
      <c r="X22" s="86"/>
      <c r="Y22" s="55"/>
      <c r="Z22" s="86"/>
      <c r="AA22" s="86"/>
      <c r="AB22" s="86"/>
      <c r="AC22" s="86"/>
      <c r="AD22" s="86"/>
      <c r="AE22" s="86"/>
      <c r="AF22" s="86"/>
      <c r="AG22" s="87">
        <f>SUM(AG10:AG21)</f>
        <v>189769755.6</v>
      </c>
      <c r="AH22" s="86">
        <f t="shared" si="1"/>
        <v>212542126.272</v>
      </c>
      <c r="AI22" s="86"/>
      <c r="AJ22" s="86"/>
      <c r="AK22" s="87">
        <f>SUM(AK10:AK21)</f>
        <v>169212890.4</v>
      </c>
      <c r="AL22" s="86">
        <f t="shared" si="3"/>
        <v>189518437.24800003</v>
      </c>
      <c r="AM22" s="86"/>
      <c r="AN22" s="86"/>
      <c r="AO22" s="87">
        <f>SUM(AO10:AO21)</f>
        <v>169212890.4</v>
      </c>
      <c r="AP22" s="86">
        <f t="shared" si="5"/>
        <v>189518437.24800003</v>
      </c>
      <c r="AQ22" s="86"/>
      <c r="AR22" s="86"/>
      <c r="AS22" s="87">
        <f>SUM(AS10:AS21)</f>
        <v>169212890.4</v>
      </c>
      <c r="AT22" s="86">
        <f t="shared" si="7"/>
        <v>189518437.24800003</v>
      </c>
      <c r="AU22" s="86"/>
      <c r="AV22" s="86"/>
      <c r="AW22" s="87">
        <f>SUM(AW10:AW21)</f>
        <v>169676487.36</v>
      </c>
      <c r="AX22" s="86">
        <f t="shared" si="9"/>
        <v>190037665.84320003</v>
      </c>
      <c r="AY22" s="86"/>
      <c r="AZ22" s="90">
        <f>SUM(AZ10:AZ21)</f>
        <v>867084914.16</v>
      </c>
      <c r="BA22" s="88">
        <f>AZ22*1.12</f>
        <v>971135103.8592</v>
      </c>
      <c r="BB22" s="86"/>
      <c r="BC22" s="86"/>
      <c r="BD22" s="86"/>
      <c r="BE22" s="86"/>
      <c r="BF22" s="86"/>
      <c r="BG22" s="86"/>
      <c r="BH22" s="86"/>
      <c r="BI22" s="86"/>
      <c r="BJ22" s="86"/>
      <c r="BK22" s="86"/>
      <c r="BL22" s="86"/>
      <c r="BM22" s="86"/>
    </row>
    <row r="23" spans="1:65" ht="25.5" customHeight="1">
      <c r="A23" s="86"/>
      <c r="B23" s="86"/>
      <c r="C23" s="86"/>
      <c r="D23" s="75" t="s">
        <v>239</v>
      </c>
      <c r="E23" s="86"/>
      <c r="F23" s="55"/>
      <c r="G23" s="55"/>
      <c r="H23" s="86"/>
      <c r="I23" s="86"/>
      <c r="J23" s="86"/>
      <c r="K23" s="86"/>
      <c r="L23" s="86"/>
      <c r="M23" s="55"/>
      <c r="N23" s="86"/>
      <c r="O23" s="86"/>
      <c r="P23" s="86"/>
      <c r="Q23" s="55"/>
      <c r="R23" s="86"/>
      <c r="S23" s="86"/>
      <c r="T23" s="86"/>
      <c r="U23" s="86"/>
      <c r="V23" s="86"/>
      <c r="W23" s="86"/>
      <c r="X23" s="86"/>
      <c r="Y23" s="55"/>
      <c r="Z23" s="86"/>
      <c r="AA23" s="86"/>
      <c r="AB23" s="86"/>
      <c r="AC23" s="86"/>
      <c r="AD23" s="86"/>
      <c r="AE23" s="86"/>
      <c r="AF23" s="86"/>
      <c r="AG23" s="105">
        <f>AG9+AG22</f>
        <v>340249755.6</v>
      </c>
      <c r="AH23" s="105">
        <f>AG23*1.12</f>
        <v>381079726.2720001</v>
      </c>
      <c r="AI23" s="106"/>
      <c r="AJ23" s="106"/>
      <c r="AK23" s="105">
        <f>AK9+AK22</f>
        <v>319692890.4</v>
      </c>
      <c r="AL23" s="105">
        <f>AK23*1.12</f>
        <v>358056037.248</v>
      </c>
      <c r="AM23" s="106"/>
      <c r="AN23" s="106"/>
      <c r="AO23" s="105">
        <f>AO9+AO22</f>
        <v>169212890.4</v>
      </c>
      <c r="AP23" s="105">
        <f>AO23*1.12</f>
        <v>189518437.24800003</v>
      </c>
      <c r="AQ23" s="106"/>
      <c r="AR23" s="106"/>
      <c r="AS23" s="105">
        <f>AS9+AS22</f>
        <v>169212890.4</v>
      </c>
      <c r="AT23" s="105">
        <f>AS23*1.12</f>
        <v>189518437.24800003</v>
      </c>
      <c r="AU23" s="106"/>
      <c r="AV23" s="106"/>
      <c r="AW23" s="105">
        <f>AW9+AW22</f>
        <v>169676487.36</v>
      </c>
      <c r="AX23" s="105">
        <f>AW23*1.12</f>
        <v>190037665.84320003</v>
      </c>
      <c r="AY23" s="106"/>
      <c r="AZ23" s="105">
        <f>AZ9+AZ22</f>
        <v>1168044914.1599998</v>
      </c>
      <c r="BA23" s="105">
        <f>AZ23*1.12</f>
        <v>1308210303.8592</v>
      </c>
      <c r="BB23" s="86"/>
      <c r="BC23" s="86"/>
      <c r="BD23" s="86"/>
      <c r="BE23" s="86"/>
      <c r="BF23" s="86"/>
      <c r="BG23" s="86"/>
      <c r="BH23" s="86"/>
      <c r="BI23" s="86"/>
      <c r="BJ23" s="86"/>
      <c r="BK23" s="86"/>
      <c r="BL23" s="86"/>
      <c r="BM23" s="86"/>
    </row>
  </sheetData>
  <sheetProtection/>
  <mergeCells count="65">
    <mergeCell ref="A4:A6"/>
    <mergeCell ref="BC4:BD4"/>
    <mergeCell ref="L4:L6"/>
    <mergeCell ref="M4:M6"/>
    <mergeCell ref="BA5:BA6"/>
    <mergeCell ref="D4:D6"/>
    <mergeCell ref="I4:I6"/>
    <mergeCell ref="Z4:Z6"/>
    <mergeCell ref="AL5:AL6"/>
    <mergeCell ref="AB5:AB6"/>
    <mergeCell ref="BE4:BM4"/>
    <mergeCell ref="BC5:BC6"/>
    <mergeCell ref="BD5:BD6"/>
    <mergeCell ref="BE5:BG5"/>
    <mergeCell ref="BH5:BJ5"/>
    <mergeCell ref="BK5:BM5"/>
    <mergeCell ref="AA5:AA6"/>
    <mergeCell ref="AI5:AI6"/>
    <mergeCell ref="E4:E6"/>
    <mergeCell ref="F4:F6"/>
    <mergeCell ref="G4:G6"/>
    <mergeCell ref="N4:N6"/>
    <mergeCell ref="T5:U5"/>
    <mergeCell ref="S4:U4"/>
    <mergeCell ref="Q4:Q6"/>
    <mergeCell ref="AD5:AD6"/>
    <mergeCell ref="O4:O6"/>
    <mergeCell ref="AT5:AT6"/>
    <mergeCell ref="AS5:AS6"/>
    <mergeCell ref="AR5:AR6"/>
    <mergeCell ref="AQ5:AQ6"/>
    <mergeCell ref="AM4:AP4"/>
    <mergeCell ref="AN5:AN6"/>
    <mergeCell ref="AQ4:AT4"/>
    <mergeCell ref="AO5:AO6"/>
    <mergeCell ref="AP5:AP6"/>
    <mergeCell ref="AM5:AM6"/>
    <mergeCell ref="AA4:AD4"/>
    <mergeCell ref="AE4:AH4"/>
    <mergeCell ref="AJ5:AJ6"/>
    <mergeCell ref="AK5:AK6"/>
    <mergeCell ref="AE5:AE6"/>
    <mergeCell ref="AF5:AF6"/>
    <mergeCell ref="AG5:AG6"/>
    <mergeCell ref="AH5:AH6"/>
    <mergeCell ref="AC5:AC6"/>
    <mergeCell ref="AI4:AL4"/>
    <mergeCell ref="B4:B6"/>
    <mergeCell ref="C4:C6"/>
    <mergeCell ref="Y4:Y6"/>
    <mergeCell ref="R4:R6"/>
    <mergeCell ref="H4:H6"/>
    <mergeCell ref="K4:K6"/>
    <mergeCell ref="J4:J6"/>
    <mergeCell ref="P4:P6"/>
    <mergeCell ref="V4:X5"/>
    <mergeCell ref="AU4:AX4"/>
    <mergeCell ref="AU5:AU6"/>
    <mergeCell ref="AV5:AV6"/>
    <mergeCell ref="AW5:AW6"/>
    <mergeCell ref="AX5:AX6"/>
    <mergeCell ref="BB4:BB6"/>
    <mergeCell ref="AY5:AY6"/>
    <mergeCell ref="AZ5:AZ6"/>
    <mergeCell ref="AY4:BA4"/>
  </mergeCells>
  <dataValidations count="8">
    <dataValidation type="list" allowBlank="1" showInputMessage="1" showErrorMessage="1" sqref="H11:H21">
      <formula1>Способ_закупок</formula1>
    </dataValidation>
    <dataValidation type="list" allowBlank="1" showInputMessage="1" showErrorMessage="1" sqref="I11:I21">
      <formula1>осн</formula1>
    </dataValidation>
    <dataValidation type="list" allowBlank="1" showInputMessage="1" showErrorMessage="1" sqref="R11:R21">
      <formula1>Инкотермс</formula1>
    </dataValidation>
    <dataValidation type="list" allowBlank="1" showInputMessage="1" showErrorMessage="1" sqref="Z11:Z21">
      <formula1>НДС</formula1>
    </dataValidation>
    <dataValidation type="whole" allowBlank="1" showInputMessage="1" showErrorMessage="1" sqref="K11:K21 V11:X21">
      <formula1>0</formula1>
      <formula2>100</formula2>
    </dataValidation>
    <dataValidation type="textLength" operator="equal" allowBlank="1" showInputMessage="1" showErrorMessage="1" error="Код КАТО должен содержать 9 символов" sqref="P11:P21 L11:L21">
      <formula1>9</formula1>
    </dataValidation>
    <dataValidation type="list" allowBlank="1" showInputMessage="1" showErrorMessage="1" sqref="J11:J21">
      <formula1>Приоритет_закупок</formula1>
    </dataValidation>
    <dataValidation type="custom" allowBlank="1" showInputMessage="1" showErrorMessage="1" sqref="AC11:AC21">
      <formula1>AA11*AB11</formula1>
    </dataValidation>
  </dataValidations>
  <printOptions/>
  <pageMargins left="0.31496062992125984" right="0.31496062992125984" top="0.35433070866141736" bottom="0.35433070866141736" header="0.31496062992125984" footer="0.31496062992125984"/>
  <pageSetup horizontalDpi="600" verticalDpi="600" orientation="landscape" scale="57" r:id="rId1"/>
  <colBreaks count="3" manualBreakCount="3">
    <brk id="15" max="22" man="1"/>
    <brk id="26" max="22" man="1"/>
    <brk id="51" max="22"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95" t="s">
        <v>51</v>
      </c>
      <c r="B2" s="95"/>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107</v>
      </c>
    </row>
    <row r="3" ht="15">
      <c r="B3" t="s">
        <v>108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109</v>
      </c>
    </row>
    <row r="4" ht="15">
      <c r="B4" t="s">
        <v>110</v>
      </c>
    </row>
    <row r="5" ht="15">
      <c r="B5" t="s">
        <v>111</v>
      </c>
    </row>
    <row r="6" ht="15">
      <c r="B6" t="s">
        <v>112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110</v>
      </c>
    </row>
    <row r="4" ht="15">
      <c r="B4" t="s">
        <v>111</v>
      </c>
    </row>
    <row r="5" ht="15">
      <c r="B5" t="s">
        <v>112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113</v>
      </c>
    </row>
    <row r="4" ht="15">
      <c r="B4" t="s">
        <v>114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V35"/>
  <sheetViews>
    <sheetView zoomScalePageLayoutView="0" workbookViewId="0" topLeftCell="Q1">
      <selection activeCell="AB5" sqref="AB5:AB16"/>
    </sheetView>
  </sheetViews>
  <sheetFormatPr defaultColWidth="9.140625" defaultRowHeight="15"/>
  <cols>
    <col min="1" max="1" width="2.57421875" style="0" customWidth="1"/>
    <col min="4" max="4" width="11.7109375" style="0" customWidth="1"/>
    <col min="5" max="5" width="12.00390625" style="0" customWidth="1"/>
    <col min="6" max="6" width="13.28125" style="0" customWidth="1"/>
    <col min="11" max="11" width="4.140625" style="0" customWidth="1"/>
    <col min="15" max="15" width="4.7109375" style="10" customWidth="1"/>
    <col min="19" max="19" width="10.421875" style="0" customWidth="1"/>
    <col min="20" max="20" width="8.28125" style="0" customWidth="1"/>
    <col min="31" max="31" width="9.8515625" style="0" customWidth="1"/>
    <col min="35" max="35" width="6.421875" style="0" customWidth="1"/>
    <col min="38" max="38" width="8.28125" style="0" customWidth="1"/>
  </cols>
  <sheetData>
    <row r="1" ht="15">
      <c r="M1" s="9" t="s">
        <v>164</v>
      </c>
    </row>
    <row r="2" spans="2:38" ht="105">
      <c r="B2" s="11" t="s">
        <v>165</v>
      </c>
      <c r="C2" s="11" t="s">
        <v>166</v>
      </c>
      <c r="D2" s="11"/>
      <c r="E2" s="11"/>
      <c r="F2" s="11" t="s">
        <v>167</v>
      </c>
      <c r="M2" s="12">
        <v>119802</v>
      </c>
      <c r="W2" s="99" t="s">
        <v>168</v>
      </c>
      <c r="X2" s="99"/>
      <c r="Y2" s="99"/>
      <c r="Z2" s="99"/>
      <c r="AA2" s="43"/>
      <c r="AB2" s="43"/>
      <c r="AC2" s="11"/>
      <c r="AD2" s="11" t="s">
        <v>167</v>
      </c>
      <c r="AF2" s="96" t="s">
        <v>200</v>
      </c>
      <c r="AG2" s="96"/>
      <c r="AH2" s="96"/>
      <c r="AJ2" s="97" t="s">
        <v>201</v>
      </c>
      <c r="AK2" s="97"/>
      <c r="AL2" s="97"/>
    </row>
    <row r="3" spans="2:38" ht="30">
      <c r="B3" s="11"/>
      <c r="C3" s="11" t="s">
        <v>169</v>
      </c>
      <c r="D3" s="11" t="s">
        <v>170</v>
      </c>
      <c r="E3" s="11"/>
      <c r="F3" s="11"/>
      <c r="H3" s="100" t="s">
        <v>171</v>
      </c>
      <c r="I3" s="100"/>
      <c r="J3" s="100"/>
      <c r="L3" s="100" t="s">
        <v>172</v>
      </c>
      <c r="M3" s="100"/>
      <c r="N3" s="100"/>
      <c r="O3" s="13"/>
      <c r="P3" s="14" t="s">
        <v>173</v>
      </c>
      <c r="Q3" s="14"/>
      <c r="R3" s="15" t="s">
        <v>174</v>
      </c>
      <c r="S3" s="101" t="s">
        <v>175</v>
      </c>
      <c r="T3" s="102"/>
      <c r="U3" s="102"/>
      <c r="W3" s="16" t="s">
        <v>174</v>
      </c>
      <c r="X3" s="98" t="s">
        <v>176</v>
      </c>
      <c r="Y3" s="98" t="s">
        <v>177</v>
      </c>
      <c r="Z3" s="103" t="s">
        <v>178</v>
      </c>
      <c r="AA3" s="44"/>
      <c r="AB3" s="44"/>
      <c r="AC3" s="11"/>
      <c r="AD3" s="11"/>
      <c r="AF3" s="98" t="s">
        <v>179</v>
      </c>
      <c r="AG3" s="98" t="s">
        <v>180</v>
      </c>
      <c r="AH3" s="98" t="s">
        <v>181</v>
      </c>
      <c r="AJ3" s="98" t="s">
        <v>202</v>
      </c>
      <c r="AK3" s="98" t="s">
        <v>180</v>
      </c>
      <c r="AL3" s="98" t="s">
        <v>181</v>
      </c>
    </row>
    <row r="4" spans="2:38" ht="30">
      <c r="B4" s="11"/>
      <c r="C4" s="11"/>
      <c r="D4" s="11" t="s">
        <v>182</v>
      </c>
      <c r="E4" s="11" t="s">
        <v>172</v>
      </c>
      <c r="F4" s="11"/>
      <c r="H4" s="17" t="s">
        <v>171</v>
      </c>
      <c r="I4" s="18" t="s">
        <v>183</v>
      </c>
      <c r="J4" s="18" t="s">
        <v>181</v>
      </c>
      <c r="K4" s="19"/>
      <c r="L4" s="11" t="s">
        <v>172</v>
      </c>
      <c r="M4" s="18" t="s">
        <v>183</v>
      </c>
      <c r="N4" s="18" t="s">
        <v>181</v>
      </c>
      <c r="O4" s="19"/>
      <c r="P4" s="20" t="s">
        <v>184</v>
      </c>
      <c r="Q4" s="20" t="s">
        <v>185</v>
      </c>
      <c r="R4" s="20" t="s">
        <v>184</v>
      </c>
      <c r="S4" s="11" t="s">
        <v>186</v>
      </c>
      <c r="T4" s="18" t="s">
        <v>183</v>
      </c>
      <c r="U4" s="18" t="s">
        <v>181</v>
      </c>
      <c r="W4" s="21" t="s">
        <v>184</v>
      </c>
      <c r="X4" s="98"/>
      <c r="Y4" s="98"/>
      <c r="Z4" s="104"/>
      <c r="AA4" s="44"/>
      <c r="AB4" s="44"/>
      <c r="AC4" s="11" t="s">
        <v>172</v>
      </c>
      <c r="AD4" s="11"/>
      <c r="AF4" s="98"/>
      <c r="AG4" s="98"/>
      <c r="AH4" s="98"/>
      <c r="AJ4" s="98"/>
      <c r="AK4" s="98"/>
      <c r="AL4" s="98"/>
    </row>
    <row r="5" spans="2:38" ht="15">
      <c r="B5" s="11" t="s">
        <v>187</v>
      </c>
      <c r="C5" s="11">
        <v>3</v>
      </c>
      <c r="D5" s="11">
        <v>3</v>
      </c>
      <c r="E5" s="11">
        <v>0</v>
      </c>
      <c r="F5" s="11">
        <v>1</v>
      </c>
      <c r="H5" s="11">
        <v>3</v>
      </c>
      <c r="I5" s="18">
        <v>24</v>
      </c>
      <c r="J5" s="17">
        <v>72</v>
      </c>
      <c r="K5" s="15"/>
      <c r="L5" s="11">
        <v>0</v>
      </c>
      <c r="M5" s="18">
        <v>12</v>
      </c>
      <c r="N5" s="17">
        <v>0</v>
      </c>
      <c r="O5" s="15"/>
      <c r="P5" s="22">
        <v>72</v>
      </c>
      <c r="Q5" s="23">
        <v>366</v>
      </c>
      <c r="R5" s="22">
        <v>26352</v>
      </c>
      <c r="S5" s="11">
        <v>1</v>
      </c>
      <c r="T5" s="17">
        <v>12</v>
      </c>
      <c r="U5" s="17">
        <v>12</v>
      </c>
      <c r="W5" s="24">
        <v>26280</v>
      </c>
      <c r="X5" s="32">
        <v>4380</v>
      </c>
      <c r="Y5" s="32">
        <v>8760</v>
      </c>
      <c r="Z5" s="32">
        <f>W5-X5-Y5</f>
        <v>13140</v>
      </c>
      <c r="AA5" s="45">
        <v>2190</v>
      </c>
      <c r="AB5" s="45">
        <v>15330</v>
      </c>
      <c r="AC5" s="11">
        <v>0</v>
      </c>
      <c r="AD5" s="11">
        <v>1</v>
      </c>
      <c r="AF5" s="33">
        <v>24</v>
      </c>
      <c r="AG5" s="28">
        <v>365</v>
      </c>
      <c r="AH5" s="1">
        <f>AF5*AG5</f>
        <v>8760</v>
      </c>
      <c r="AJ5" s="33">
        <v>12</v>
      </c>
      <c r="AK5" s="28">
        <v>365</v>
      </c>
      <c r="AL5" s="32">
        <f>AJ5*AK5</f>
        <v>4380</v>
      </c>
    </row>
    <row r="6" spans="2:38" ht="15">
      <c r="B6" s="11" t="s">
        <v>188</v>
      </c>
      <c r="C6" s="11">
        <v>5</v>
      </c>
      <c r="D6" s="11">
        <v>3</v>
      </c>
      <c r="E6" s="11">
        <v>2</v>
      </c>
      <c r="F6" s="11">
        <v>2</v>
      </c>
      <c r="H6" s="11">
        <v>3</v>
      </c>
      <c r="I6" s="18">
        <v>24</v>
      </c>
      <c r="J6" s="17">
        <v>72</v>
      </c>
      <c r="K6" s="15"/>
      <c r="L6" s="11">
        <v>2</v>
      </c>
      <c r="M6" s="18">
        <v>12</v>
      </c>
      <c r="N6" s="17">
        <v>24</v>
      </c>
      <c r="O6" s="15"/>
      <c r="P6" s="22">
        <v>96</v>
      </c>
      <c r="Q6" s="23">
        <v>366</v>
      </c>
      <c r="R6" s="22">
        <v>35136</v>
      </c>
      <c r="S6" s="11">
        <v>2</v>
      </c>
      <c r="T6" s="17">
        <v>12</v>
      </c>
      <c r="U6" s="17">
        <v>24</v>
      </c>
      <c r="W6" s="24">
        <v>35040</v>
      </c>
      <c r="X6" s="32">
        <v>8760</v>
      </c>
      <c r="Y6" s="1"/>
      <c r="Z6" s="32">
        <f aca="true" t="shared" si="0" ref="Z6:Z16">W6-X6-Y6</f>
        <v>26280</v>
      </c>
      <c r="AA6" s="45">
        <v>4380</v>
      </c>
      <c r="AB6" s="45">
        <v>30660</v>
      </c>
      <c r="AC6" s="11">
        <v>2</v>
      </c>
      <c r="AD6" s="11">
        <v>2</v>
      </c>
      <c r="AF6" s="25"/>
      <c r="AG6" s="17"/>
      <c r="AH6" s="1"/>
      <c r="AJ6" s="33">
        <v>24</v>
      </c>
      <c r="AK6" s="28">
        <v>365</v>
      </c>
      <c r="AL6" s="32">
        <f>AJ6*AK6</f>
        <v>8760</v>
      </c>
    </row>
    <row r="7" spans="2:38" ht="15">
      <c r="B7" s="11" t="s">
        <v>189</v>
      </c>
      <c r="C7" s="11">
        <v>5</v>
      </c>
      <c r="D7" s="11">
        <v>4</v>
      </c>
      <c r="E7" s="11">
        <v>1</v>
      </c>
      <c r="F7" s="11">
        <v>0</v>
      </c>
      <c r="H7" s="11">
        <v>4</v>
      </c>
      <c r="I7" s="18">
        <v>24</v>
      </c>
      <c r="J7" s="17">
        <v>96</v>
      </c>
      <c r="K7" s="15"/>
      <c r="L7" s="11">
        <v>1</v>
      </c>
      <c r="M7" s="18">
        <v>12</v>
      </c>
      <c r="N7" s="17">
        <v>12</v>
      </c>
      <c r="O7" s="15"/>
      <c r="P7" s="22">
        <v>108</v>
      </c>
      <c r="Q7" s="23">
        <v>366</v>
      </c>
      <c r="R7" s="22">
        <v>39528</v>
      </c>
      <c r="S7" s="11">
        <v>0</v>
      </c>
      <c r="T7" s="17">
        <v>12</v>
      </c>
      <c r="U7" s="17">
        <v>0</v>
      </c>
      <c r="W7" s="24">
        <v>39420</v>
      </c>
      <c r="X7" s="5"/>
      <c r="Y7" s="1"/>
      <c r="Z7" s="32">
        <f t="shared" si="0"/>
        <v>39420</v>
      </c>
      <c r="AA7" s="45"/>
      <c r="AB7" s="45">
        <v>39420</v>
      </c>
      <c r="AC7" s="11">
        <v>1</v>
      </c>
      <c r="AD7" s="11">
        <v>0</v>
      </c>
      <c r="AF7" s="25"/>
      <c r="AG7" s="17"/>
      <c r="AH7" s="1"/>
      <c r="AJ7" s="25"/>
      <c r="AK7" s="17"/>
      <c r="AL7" s="32"/>
    </row>
    <row r="8" spans="2:38" ht="15">
      <c r="B8" s="11" t="s">
        <v>190</v>
      </c>
      <c r="C8" s="11">
        <v>5</v>
      </c>
      <c r="D8" s="11">
        <v>4</v>
      </c>
      <c r="E8" s="11">
        <v>1</v>
      </c>
      <c r="F8" s="11">
        <v>2</v>
      </c>
      <c r="H8" s="11">
        <v>4</v>
      </c>
      <c r="I8" s="18">
        <v>24</v>
      </c>
      <c r="J8" s="17">
        <v>96</v>
      </c>
      <c r="K8" s="15"/>
      <c r="L8" s="11">
        <v>1</v>
      </c>
      <c r="M8" s="18">
        <v>12</v>
      </c>
      <c r="N8" s="17">
        <v>12</v>
      </c>
      <c r="O8" s="15"/>
      <c r="P8" s="22">
        <v>108</v>
      </c>
      <c r="Q8" s="23">
        <v>366</v>
      </c>
      <c r="R8" s="22">
        <v>39528</v>
      </c>
      <c r="S8" s="11">
        <v>2</v>
      </c>
      <c r="T8" s="17">
        <v>12</v>
      </c>
      <c r="U8" s="17">
        <v>24</v>
      </c>
      <c r="W8" s="24">
        <v>39420</v>
      </c>
      <c r="X8" s="32">
        <v>8760</v>
      </c>
      <c r="Y8" s="1"/>
      <c r="Z8" s="32">
        <f t="shared" si="0"/>
        <v>30660</v>
      </c>
      <c r="AA8" s="45">
        <v>4380</v>
      </c>
      <c r="AB8" s="45">
        <v>35040</v>
      </c>
      <c r="AC8" s="11">
        <v>1</v>
      </c>
      <c r="AD8" s="11">
        <v>2</v>
      </c>
      <c r="AF8" s="25"/>
      <c r="AG8" s="17"/>
      <c r="AH8" s="1"/>
      <c r="AJ8" s="33">
        <v>24</v>
      </c>
      <c r="AK8" s="28">
        <v>365</v>
      </c>
      <c r="AL8" s="32">
        <f>AJ8*AK8</f>
        <v>8760</v>
      </c>
    </row>
    <row r="9" spans="2:38" ht="15">
      <c r="B9" s="11" t="s">
        <v>191</v>
      </c>
      <c r="C9" s="11">
        <v>1</v>
      </c>
      <c r="D9" s="11">
        <v>1</v>
      </c>
      <c r="E9" s="11">
        <v>0</v>
      </c>
      <c r="F9" s="11">
        <v>0</v>
      </c>
      <c r="H9" s="11">
        <v>1</v>
      </c>
      <c r="I9" s="18">
        <v>24</v>
      </c>
      <c r="J9" s="17">
        <v>24</v>
      </c>
      <c r="K9" s="15"/>
      <c r="L9" s="11">
        <v>0</v>
      </c>
      <c r="M9" s="18">
        <v>12</v>
      </c>
      <c r="N9" s="17">
        <v>0</v>
      </c>
      <c r="O9" s="15"/>
      <c r="P9" s="22">
        <v>24</v>
      </c>
      <c r="Q9" s="23">
        <v>366</v>
      </c>
      <c r="R9" s="22">
        <v>8784</v>
      </c>
      <c r="S9" s="11">
        <v>0</v>
      </c>
      <c r="T9" s="17">
        <v>12</v>
      </c>
      <c r="U9" s="17">
        <v>0</v>
      </c>
      <c r="W9" s="24">
        <v>8760</v>
      </c>
      <c r="X9" s="5"/>
      <c r="Y9" s="1"/>
      <c r="Z9" s="32">
        <f t="shared" si="0"/>
        <v>8760</v>
      </c>
      <c r="AA9" s="45"/>
      <c r="AB9" s="45">
        <v>8760</v>
      </c>
      <c r="AC9" s="11">
        <v>0</v>
      </c>
      <c r="AD9" s="11">
        <v>0</v>
      </c>
      <c r="AF9" s="25"/>
      <c r="AG9" s="17"/>
      <c r="AH9" s="1"/>
      <c r="AJ9" s="25"/>
      <c r="AK9" s="17"/>
      <c r="AL9" s="32"/>
    </row>
    <row r="10" spans="2:38" ht="15">
      <c r="B10" s="11" t="s">
        <v>192</v>
      </c>
      <c r="C10" s="11">
        <v>4</v>
      </c>
      <c r="D10" s="11">
        <v>3</v>
      </c>
      <c r="E10" s="11">
        <v>1</v>
      </c>
      <c r="F10" s="11">
        <v>1</v>
      </c>
      <c r="H10" s="11">
        <v>3</v>
      </c>
      <c r="I10" s="18">
        <v>24</v>
      </c>
      <c r="J10" s="17">
        <v>72</v>
      </c>
      <c r="K10" s="15"/>
      <c r="L10" s="11">
        <v>1</v>
      </c>
      <c r="M10" s="18">
        <v>12</v>
      </c>
      <c r="N10" s="17">
        <v>12</v>
      </c>
      <c r="O10" s="15"/>
      <c r="P10" s="22">
        <v>84</v>
      </c>
      <c r="Q10" s="23">
        <v>366</v>
      </c>
      <c r="R10" s="22">
        <v>30744</v>
      </c>
      <c r="S10" s="11">
        <v>1</v>
      </c>
      <c r="T10" s="17">
        <v>12</v>
      </c>
      <c r="U10" s="17">
        <v>12</v>
      </c>
      <c r="W10" s="24">
        <v>30660</v>
      </c>
      <c r="X10" s="32">
        <v>4380</v>
      </c>
      <c r="Y10" s="1"/>
      <c r="Z10" s="32">
        <f t="shared" si="0"/>
        <v>26280</v>
      </c>
      <c r="AA10" s="45">
        <v>2190</v>
      </c>
      <c r="AB10" s="45">
        <v>28470</v>
      </c>
      <c r="AC10" s="11">
        <v>1</v>
      </c>
      <c r="AD10" s="11">
        <v>1</v>
      </c>
      <c r="AF10" s="25"/>
      <c r="AG10" s="17"/>
      <c r="AH10" s="1"/>
      <c r="AJ10" s="33">
        <v>12</v>
      </c>
      <c r="AK10" s="28">
        <v>365</v>
      </c>
      <c r="AL10" s="32">
        <f>AJ10*AK10</f>
        <v>4380</v>
      </c>
    </row>
    <row r="11" spans="2:38" ht="15">
      <c r="B11" s="11" t="s">
        <v>193</v>
      </c>
      <c r="C11" s="11">
        <v>9</v>
      </c>
      <c r="D11" s="11">
        <v>5</v>
      </c>
      <c r="E11" s="11">
        <v>4</v>
      </c>
      <c r="F11" s="11">
        <v>0</v>
      </c>
      <c r="H11" s="11">
        <v>5</v>
      </c>
      <c r="I11" s="18">
        <v>24</v>
      </c>
      <c r="J11" s="17">
        <v>120</v>
      </c>
      <c r="K11" s="15"/>
      <c r="L11" s="11">
        <v>4</v>
      </c>
      <c r="M11" s="18">
        <v>12</v>
      </c>
      <c r="N11" s="17">
        <v>48</v>
      </c>
      <c r="O11" s="15"/>
      <c r="P11" s="22">
        <v>168</v>
      </c>
      <c r="Q11" s="23">
        <v>366</v>
      </c>
      <c r="R11" s="22">
        <v>61488</v>
      </c>
      <c r="S11" s="11">
        <v>0</v>
      </c>
      <c r="T11" s="17">
        <v>12</v>
      </c>
      <c r="U11" s="17">
        <v>0</v>
      </c>
      <c r="W11" s="24">
        <v>61320</v>
      </c>
      <c r="X11" s="5"/>
      <c r="Y11" s="1"/>
      <c r="Z11" s="32">
        <f t="shared" si="0"/>
        <v>61320</v>
      </c>
      <c r="AA11" s="45"/>
      <c r="AB11" s="45">
        <v>61320</v>
      </c>
      <c r="AC11" s="11">
        <v>4</v>
      </c>
      <c r="AD11" s="11">
        <v>0</v>
      </c>
      <c r="AF11" s="25"/>
      <c r="AG11" s="17"/>
      <c r="AH11" s="1"/>
      <c r="AJ11" s="25"/>
      <c r="AK11" s="17"/>
      <c r="AL11" s="1"/>
    </row>
    <row r="12" spans="2:39" ht="15">
      <c r="B12" s="11" t="s">
        <v>194</v>
      </c>
      <c r="C12" s="11">
        <v>3</v>
      </c>
      <c r="D12" s="11">
        <v>2</v>
      </c>
      <c r="E12" s="11">
        <v>1</v>
      </c>
      <c r="F12" s="11">
        <v>0</v>
      </c>
      <c r="H12" s="11">
        <v>2</v>
      </c>
      <c r="I12" s="18">
        <v>24</v>
      </c>
      <c r="J12" s="17">
        <v>48</v>
      </c>
      <c r="K12" s="15"/>
      <c r="L12" s="11">
        <v>1</v>
      </c>
      <c r="M12" s="18">
        <v>12</v>
      </c>
      <c r="N12" s="17">
        <v>12</v>
      </c>
      <c r="O12" s="15"/>
      <c r="P12" s="22">
        <v>60</v>
      </c>
      <c r="Q12" s="23">
        <v>366</v>
      </c>
      <c r="R12" s="22">
        <v>21960</v>
      </c>
      <c r="S12" s="11">
        <v>0</v>
      </c>
      <c r="T12" s="17">
        <v>12</v>
      </c>
      <c r="U12" s="17">
        <v>0</v>
      </c>
      <c r="W12" s="24">
        <v>21900</v>
      </c>
      <c r="X12" s="5"/>
      <c r="Y12" s="1"/>
      <c r="Z12" s="32">
        <f t="shared" si="0"/>
        <v>21900</v>
      </c>
      <c r="AA12" s="45"/>
      <c r="AB12" s="45">
        <v>21900</v>
      </c>
      <c r="AC12" s="11">
        <v>1</v>
      </c>
      <c r="AD12" s="11">
        <v>0</v>
      </c>
      <c r="AF12" s="25"/>
      <c r="AG12" s="17"/>
      <c r="AH12" s="1"/>
      <c r="AI12" s="34"/>
      <c r="AJ12" s="37"/>
      <c r="AK12" s="3"/>
      <c r="AL12" s="5"/>
      <c r="AM12" s="34"/>
    </row>
    <row r="13" spans="2:39" s="26" customFormat="1" ht="15">
      <c r="B13" s="27" t="s">
        <v>195</v>
      </c>
      <c r="C13" s="27">
        <v>7</v>
      </c>
      <c r="D13" s="27">
        <v>5</v>
      </c>
      <c r="E13" s="27">
        <v>2</v>
      </c>
      <c r="F13" s="27">
        <v>0</v>
      </c>
      <c r="H13" s="27">
        <v>5</v>
      </c>
      <c r="I13" s="27">
        <v>24</v>
      </c>
      <c r="J13" s="28">
        <v>120</v>
      </c>
      <c r="K13" s="29"/>
      <c r="L13" s="27">
        <v>2</v>
      </c>
      <c r="M13" s="27">
        <v>12</v>
      </c>
      <c r="N13" s="28">
        <v>24</v>
      </c>
      <c r="O13" s="29"/>
      <c r="P13" s="30">
        <v>144</v>
      </c>
      <c r="Q13" s="23">
        <v>366</v>
      </c>
      <c r="R13" s="22">
        <v>52704</v>
      </c>
      <c r="S13" s="27">
        <v>0</v>
      </c>
      <c r="T13" s="28">
        <v>12</v>
      </c>
      <c r="U13" s="28">
        <v>0</v>
      </c>
      <c r="W13" s="31">
        <v>52560</v>
      </c>
      <c r="X13" s="5"/>
      <c r="Y13" s="32">
        <v>8760</v>
      </c>
      <c r="Z13" s="32">
        <f t="shared" si="0"/>
        <v>43800</v>
      </c>
      <c r="AA13" s="45"/>
      <c r="AB13" s="45">
        <v>43800</v>
      </c>
      <c r="AC13" s="27">
        <v>2</v>
      </c>
      <c r="AD13" s="27">
        <v>0</v>
      </c>
      <c r="AF13" s="33">
        <v>24</v>
      </c>
      <c r="AG13" s="28">
        <v>365</v>
      </c>
      <c r="AH13" s="1">
        <f>AF13*AG13</f>
        <v>8760</v>
      </c>
      <c r="AI13" s="34"/>
      <c r="AJ13" s="37"/>
      <c r="AK13" s="3"/>
      <c r="AL13" s="5"/>
      <c r="AM13" s="34"/>
    </row>
    <row r="14" spans="2:39" s="26" customFormat="1" ht="30">
      <c r="B14" s="27" t="s">
        <v>196</v>
      </c>
      <c r="C14" s="27">
        <v>4</v>
      </c>
      <c r="D14" s="27">
        <v>4</v>
      </c>
      <c r="E14" s="27">
        <v>0</v>
      </c>
      <c r="F14" s="27">
        <v>0</v>
      </c>
      <c r="H14" s="27">
        <v>4</v>
      </c>
      <c r="I14" s="27">
        <v>24</v>
      </c>
      <c r="J14" s="28">
        <v>96</v>
      </c>
      <c r="K14" s="29"/>
      <c r="L14" s="27">
        <v>0</v>
      </c>
      <c r="M14" s="27">
        <v>12</v>
      </c>
      <c r="N14" s="28">
        <v>0</v>
      </c>
      <c r="O14" s="29"/>
      <c r="P14" s="30">
        <v>96</v>
      </c>
      <c r="Q14" s="23">
        <v>366</v>
      </c>
      <c r="R14" s="22">
        <v>35136</v>
      </c>
      <c r="S14" s="27">
        <v>0</v>
      </c>
      <c r="T14" s="28">
        <v>12</v>
      </c>
      <c r="U14" s="28">
        <v>0</v>
      </c>
      <c r="W14" s="31">
        <v>35040</v>
      </c>
      <c r="X14" s="5"/>
      <c r="Y14" s="32">
        <v>8760</v>
      </c>
      <c r="Z14" s="32">
        <f t="shared" si="0"/>
        <v>26280</v>
      </c>
      <c r="AA14" s="45"/>
      <c r="AB14" s="45">
        <v>26280</v>
      </c>
      <c r="AC14" s="27">
        <v>0</v>
      </c>
      <c r="AD14" s="27">
        <v>0</v>
      </c>
      <c r="AF14" s="33">
        <v>24</v>
      </c>
      <c r="AG14" s="28">
        <v>365</v>
      </c>
      <c r="AH14" s="1">
        <f>AF14*AG14</f>
        <v>8760</v>
      </c>
      <c r="AI14" s="34"/>
      <c r="AJ14" s="37"/>
      <c r="AK14" s="3"/>
      <c r="AL14" s="5"/>
      <c r="AM14" s="34"/>
    </row>
    <row r="15" spans="2:38" s="34" customFormat="1" ht="30">
      <c r="B15" s="18" t="s">
        <v>197</v>
      </c>
      <c r="C15" s="18">
        <v>2</v>
      </c>
      <c r="D15" s="18">
        <v>1</v>
      </c>
      <c r="E15" s="18">
        <v>1</v>
      </c>
      <c r="F15" s="18">
        <v>0</v>
      </c>
      <c r="H15" s="18">
        <v>1</v>
      </c>
      <c r="I15" s="18">
        <v>24</v>
      </c>
      <c r="J15" s="3">
        <v>24</v>
      </c>
      <c r="K15" s="35"/>
      <c r="L15" s="18">
        <v>1</v>
      </c>
      <c r="M15" s="18">
        <v>12</v>
      </c>
      <c r="N15" s="3">
        <v>12</v>
      </c>
      <c r="O15" s="35"/>
      <c r="P15" s="4">
        <v>36</v>
      </c>
      <c r="Q15" s="23">
        <v>366</v>
      </c>
      <c r="R15" s="22">
        <v>13176</v>
      </c>
      <c r="S15" s="18">
        <v>0</v>
      </c>
      <c r="T15" s="3">
        <v>12</v>
      </c>
      <c r="U15" s="3">
        <v>0</v>
      </c>
      <c r="W15" s="36">
        <v>13140</v>
      </c>
      <c r="X15" s="5"/>
      <c r="Y15" s="5"/>
      <c r="Z15" s="32">
        <f t="shared" si="0"/>
        <v>13140</v>
      </c>
      <c r="AA15" s="45"/>
      <c r="AB15" s="45">
        <v>13140</v>
      </c>
      <c r="AC15" s="18">
        <v>1</v>
      </c>
      <c r="AD15" s="18">
        <v>0</v>
      </c>
      <c r="AF15" s="37"/>
      <c r="AG15" s="3"/>
      <c r="AH15" s="5"/>
      <c r="AJ15" s="37"/>
      <c r="AK15" s="3"/>
      <c r="AL15" s="5"/>
    </row>
    <row r="16" spans="2:38" ht="30">
      <c r="B16" s="11" t="s">
        <v>198</v>
      </c>
      <c r="C16" s="11">
        <v>1</v>
      </c>
      <c r="D16" s="11">
        <v>1</v>
      </c>
      <c r="E16" s="11">
        <v>0</v>
      </c>
      <c r="F16" s="11">
        <v>0</v>
      </c>
      <c r="H16" s="11">
        <v>1</v>
      </c>
      <c r="I16" s="18">
        <v>24</v>
      </c>
      <c r="J16" s="17">
        <v>24</v>
      </c>
      <c r="K16" s="15"/>
      <c r="L16" s="11">
        <v>0</v>
      </c>
      <c r="M16" s="18">
        <v>12</v>
      </c>
      <c r="N16" s="17">
        <v>0</v>
      </c>
      <c r="O16" s="15"/>
      <c r="P16" s="22">
        <v>24</v>
      </c>
      <c r="Q16" s="23">
        <v>366</v>
      </c>
      <c r="R16" s="22">
        <v>8784</v>
      </c>
      <c r="S16" s="11">
        <v>0</v>
      </c>
      <c r="T16" s="17">
        <v>12</v>
      </c>
      <c r="U16" s="17">
        <v>0</v>
      </c>
      <c r="W16" s="24">
        <v>8760</v>
      </c>
      <c r="X16" s="5"/>
      <c r="Y16" s="1"/>
      <c r="Z16" s="32">
        <f t="shared" si="0"/>
        <v>8760</v>
      </c>
      <c r="AA16" s="45"/>
      <c r="AB16" s="45">
        <v>8760</v>
      </c>
      <c r="AC16" s="11">
        <v>0</v>
      </c>
      <c r="AD16" s="11">
        <v>0</v>
      </c>
      <c r="AF16" s="25"/>
      <c r="AG16" s="17"/>
      <c r="AH16" s="1"/>
      <c r="AJ16" s="25"/>
      <c r="AK16" s="17"/>
      <c r="AL16" s="1"/>
    </row>
    <row r="17" spans="1:256" ht="15">
      <c r="A17" s="38"/>
      <c r="B17" s="39" t="s">
        <v>199</v>
      </c>
      <c r="C17" s="39">
        <v>49</v>
      </c>
      <c r="D17" s="39">
        <v>36</v>
      </c>
      <c r="E17" s="39">
        <v>13</v>
      </c>
      <c r="F17" s="39">
        <v>6</v>
      </c>
      <c r="G17" s="38"/>
      <c r="H17" s="22">
        <v>36</v>
      </c>
      <c r="I17" s="22">
        <v>288</v>
      </c>
      <c r="J17" s="22">
        <v>864</v>
      </c>
      <c r="K17" s="16"/>
      <c r="L17" s="39">
        <v>13</v>
      </c>
      <c r="M17" s="22">
        <v>144</v>
      </c>
      <c r="N17" s="22">
        <v>156</v>
      </c>
      <c r="O17" s="16"/>
      <c r="P17" s="22">
        <v>1020</v>
      </c>
      <c r="Q17" s="22">
        <v>4392</v>
      </c>
      <c r="R17" s="22">
        <v>373320</v>
      </c>
      <c r="S17" s="22">
        <v>6</v>
      </c>
      <c r="T17" s="22">
        <v>144</v>
      </c>
      <c r="U17" s="22">
        <v>72</v>
      </c>
      <c r="V17" s="38"/>
      <c r="W17" s="40">
        <f>SUM(W5:W16)</f>
        <v>372300</v>
      </c>
      <c r="X17" s="40">
        <f>SUM(X5:X16)</f>
        <v>26280</v>
      </c>
      <c r="Y17" s="40">
        <f>SUM(Y5:Y16)</f>
        <v>26280</v>
      </c>
      <c r="Z17" s="40">
        <f>SUM(Z5:Z16)</f>
        <v>319740</v>
      </c>
      <c r="AA17" s="46"/>
      <c r="AB17" s="46">
        <f>SUM(AB5:AB16)</f>
        <v>332880</v>
      </c>
      <c r="AC17" s="39">
        <v>13</v>
      </c>
      <c r="AD17" s="39">
        <v>6</v>
      </c>
      <c r="AE17" s="38"/>
      <c r="AF17" s="24">
        <f>SUM(AF5:AF16)</f>
        <v>72</v>
      </c>
      <c r="AG17" s="24">
        <f>SUM(AG5:AG16)</f>
        <v>1095</v>
      </c>
      <c r="AH17" s="24">
        <f>SUM(AH5:AH16)</f>
        <v>26280</v>
      </c>
      <c r="AI17" s="38"/>
      <c r="AJ17" s="31">
        <f>SUM(AJ5:AJ16)</f>
        <v>72</v>
      </c>
      <c r="AK17" s="31">
        <f>SUM(AK5:AK16)</f>
        <v>1460</v>
      </c>
      <c r="AL17" s="31">
        <f>SUM(AL5:AL16)</f>
        <v>26280</v>
      </c>
      <c r="AM17" s="38"/>
      <c r="AN17" s="38"/>
      <c r="AO17" s="38"/>
      <c r="AP17" s="38"/>
      <c r="AQ17" s="38"/>
      <c r="AR17" s="38"/>
      <c r="AS17" s="38"/>
      <c r="AT17" s="38"/>
      <c r="AU17" s="38"/>
      <c r="AV17" s="38"/>
      <c r="AW17" s="38"/>
      <c r="AX17" s="38">
        <v>0</v>
      </c>
      <c r="AY17" s="38">
        <v>0</v>
      </c>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9" spans="22:31" ht="15">
      <c r="V19">
        <v>12</v>
      </c>
      <c r="W19">
        <v>12</v>
      </c>
      <c r="X19">
        <v>12</v>
      </c>
      <c r="Y19">
        <v>12</v>
      </c>
      <c r="Z19">
        <v>12</v>
      </c>
      <c r="AE19">
        <v>12</v>
      </c>
    </row>
    <row r="20" spans="18:31" ht="105">
      <c r="R20" s="11"/>
      <c r="S20" s="11" t="s">
        <v>167</v>
      </c>
      <c r="V20">
        <v>2021</v>
      </c>
      <c r="W20">
        <v>2021</v>
      </c>
      <c r="X20">
        <v>2021</v>
      </c>
      <c r="Y20">
        <v>2021</v>
      </c>
      <c r="Z20">
        <v>2021</v>
      </c>
      <c r="AE20" t="s">
        <v>181</v>
      </c>
    </row>
    <row r="21" spans="18:31" ht="15.75">
      <c r="R21" s="11"/>
      <c r="S21" s="11"/>
      <c r="U21" t="s">
        <v>203</v>
      </c>
      <c r="V21" s="41">
        <v>31110</v>
      </c>
      <c r="W21" s="41">
        <v>27740</v>
      </c>
      <c r="X21" s="41">
        <v>27740</v>
      </c>
      <c r="Y21" s="41">
        <v>27740</v>
      </c>
      <c r="Z21" s="41">
        <v>27816</v>
      </c>
      <c r="AA21" s="41"/>
      <c r="AB21" s="41"/>
      <c r="AC21" s="41"/>
      <c r="AD21" s="41"/>
      <c r="AE21" s="42">
        <v>144457.66666666666</v>
      </c>
    </row>
    <row r="22" spans="18:36" ht="30">
      <c r="R22" s="11" t="s">
        <v>172</v>
      </c>
      <c r="S22" s="11"/>
      <c r="U22" t="s">
        <v>180</v>
      </c>
      <c r="V22">
        <f>V21*V19</f>
        <v>373320</v>
      </c>
      <c r="W22">
        <f aca="true" t="shared" si="1" ref="W22:AE22">W21*W19</f>
        <v>332880</v>
      </c>
      <c r="X22">
        <f t="shared" si="1"/>
        <v>332880</v>
      </c>
      <c r="Y22">
        <f t="shared" si="1"/>
        <v>332880</v>
      </c>
      <c r="Z22">
        <f t="shared" si="1"/>
        <v>333792</v>
      </c>
      <c r="AE22">
        <f t="shared" si="1"/>
        <v>1733492</v>
      </c>
      <c r="AH22">
        <v>12</v>
      </c>
      <c r="AI22">
        <v>365</v>
      </c>
      <c r="AJ22">
        <f>AH22*AI22</f>
        <v>4380</v>
      </c>
    </row>
    <row r="23" spans="18:36" ht="15">
      <c r="R23" s="11">
        <v>0</v>
      </c>
      <c r="S23" s="11">
        <v>1</v>
      </c>
      <c r="AJ23">
        <v>2</v>
      </c>
    </row>
    <row r="24" spans="18:36" ht="15">
      <c r="R24" s="11">
        <v>2</v>
      </c>
      <c r="S24" s="11">
        <v>2</v>
      </c>
      <c r="W24">
        <v>332880</v>
      </c>
      <c r="AJ24">
        <f>AJ22*AJ23</f>
        <v>8760</v>
      </c>
    </row>
    <row r="25" spans="18:29" ht="15">
      <c r="R25" s="11">
        <v>1</v>
      </c>
      <c r="S25" s="11">
        <v>0</v>
      </c>
      <c r="Y25">
        <f>W22-Z17</f>
        <v>13140</v>
      </c>
      <c r="AC25" s="6" t="s">
        <v>204</v>
      </c>
    </row>
    <row r="26" spans="18:29" ht="15">
      <c r="R26" s="11">
        <v>1</v>
      </c>
      <c r="S26" s="11">
        <v>2</v>
      </c>
      <c r="AC26" s="6" t="s">
        <v>205</v>
      </c>
    </row>
    <row r="27" spans="18:29" ht="15">
      <c r="R27" s="11">
        <v>0</v>
      </c>
      <c r="S27" s="11">
        <v>0</v>
      </c>
      <c r="Z27">
        <f>Y25/AC28</f>
        <v>2190</v>
      </c>
      <c r="AC27" s="47">
        <f>AC25-AC26</f>
        <v>13068</v>
      </c>
    </row>
    <row r="28" spans="18:29" ht="15">
      <c r="R28" s="11">
        <v>1</v>
      </c>
      <c r="S28" s="11">
        <v>1</v>
      </c>
      <c r="Z28">
        <v>2190</v>
      </c>
      <c r="AC28">
        <v>6</v>
      </c>
    </row>
    <row r="29" spans="18:29" ht="15">
      <c r="R29" s="11">
        <v>4</v>
      </c>
      <c r="S29" s="11">
        <v>0</v>
      </c>
      <c r="Z29">
        <f>SUM(Z27:Z28)</f>
        <v>4380</v>
      </c>
      <c r="AC29" s="47">
        <f>AC27/AC28</f>
        <v>2178</v>
      </c>
    </row>
    <row r="30" spans="18:19" ht="15">
      <c r="R30" s="11">
        <v>1</v>
      </c>
      <c r="S30" s="11">
        <v>0</v>
      </c>
    </row>
    <row r="31" spans="18:19" ht="15">
      <c r="R31" s="27">
        <v>2</v>
      </c>
      <c r="S31" s="27">
        <v>0</v>
      </c>
    </row>
    <row r="32" spans="18:19" ht="15">
      <c r="R32" s="27">
        <v>0</v>
      </c>
      <c r="S32" s="27">
        <v>0</v>
      </c>
    </row>
    <row r="33" spans="18:19" ht="15">
      <c r="R33" s="18">
        <v>1</v>
      </c>
      <c r="S33" s="18">
        <v>0</v>
      </c>
    </row>
    <row r="34" spans="18:19" ht="15">
      <c r="R34" s="11">
        <v>0</v>
      </c>
      <c r="S34" s="11">
        <v>0</v>
      </c>
    </row>
    <row r="35" spans="18:19" ht="15">
      <c r="R35" s="39">
        <v>13</v>
      </c>
      <c r="S35" s="39">
        <v>6</v>
      </c>
    </row>
  </sheetData>
  <sheetProtection/>
  <mergeCells count="15">
    <mergeCell ref="W2:Z2"/>
    <mergeCell ref="H3:J3"/>
    <mergeCell ref="L3:N3"/>
    <mergeCell ref="S3:U3"/>
    <mergeCell ref="X3:X4"/>
    <mergeCell ref="Y3:Y4"/>
    <mergeCell ref="Z3:Z4"/>
    <mergeCell ref="AF2:AH2"/>
    <mergeCell ref="AJ2:AL2"/>
    <mergeCell ref="AF3:AF4"/>
    <mergeCell ref="AG3:AG4"/>
    <mergeCell ref="AH3:AH4"/>
    <mergeCell ref="AJ3:AJ4"/>
    <mergeCell ref="AK3:AK4"/>
    <mergeCell ref="AL3:AL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Альфия Ж  Карасаева</cp:lastModifiedBy>
  <cp:lastPrinted>2019-11-01T05:34:26Z</cp:lastPrinted>
  <dcterms:created xsi:type="dcterms:W3CDTF">2012-09-14T10:00:02Z</dcterms:created>
  <dcterms:modified xsi:type="dcterms:W3CDTF">2019-12-27T05:39:27Z</dcterms:modified>
  <cp:category/>
  <cp:version/>
  <cp:contentType/>
  <cp:contentStatus/>
</cp:coreProperties>
</file>